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-20" yWindow="-20" windowWidth="14880" windowHeight="16500" tabRatio="500" activeTab="1"/>
  </bookViews>
  <sheets>
    <sheet name="rok1" sheetId="1" r:id="rId1"/>
    <sheet name="rok1-odj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6" i="1"/>
  <c r="J6"/>
  <c r="K6"/>
  <c r="I7"/>
  <c r="J7"/>
  <c r="K7"/>
  <c r="I8"/>
  <c r="J8"/>
  <c r="K8"/>
  <c r="I9"/>
  <c r="J9"/>
  <c r="K9"/>
  <c r="I10"/>
  <c r="J10"/>
  <c r="K10"/>
  <c r="I11"/>
  <c r="J11"/>
  <c r="K11"/>
  <c r="I12"/>
  <c r="J12"/>
  <c r="K12"/>
  <c r="I13"/>
  <c r="J13"/>
  <c r="K13"/>
  <c r="I14"/>
  <c r="J14"/>
  <c r="K14"/>
  <c r="I15"/>
  <c r="J15"/>
  <c r="K15"/>
  <c r="I16"/>
  <c r="J16"/>
  <c r="K16"/>
  <c r="I17"/>
  <c r="J17"/>
  <c r="K17"/>
  <c r="I18"/>
  <c r="J18"/>
  <c r="K18"/>
  <c r="I19"/>
  <c r="J19"/>
  <c r="K19"/>
  <c r="I20"/>
  <c r="J20"/>
  <c r="K20"/>
  <c r="I21"/>
  <c r="J21"/>
  <c r="K21"/>
  <c r="I22"/>
  <c r="J22"/>
  <c r="K22"/>
  <c r="I23"/>
  <c r="J23"/>
  <c r="K23"/>
  <c r="I24"/>
  <c r="J24"/>
  <c r="K24"/>
  <c r="I25"/>
  <c r="J25"/>
  <c r="K25"/>
  <c r="I26"/>
  <c r="J26"/>
  <c r="K26"/>
  <c r="I27"/>
  <c r="J27"/>
  <c r="K27"/>
  <c r="I28"/>
  <c r="J28"/>
  <c r="K28"/>
  <c r="I29"/>
  <c r="J29"/>
  <c r="K29"/>
  <c r="I30"/>
  <c r="J30"/>
  <c r="K30"/>
  <c r="I31"/>
  <c r="J31"/>
  <c r="K31"/>
  <c r="I32"/>
  <c r="J32"/>
  <c r="K32"/>
  <c r="I33"/>
  <c r="J33"/>
  <c r="K33"/>
  <c r="I34"/>
  <c r="J34"/>
  <c r="K34"/>
  <c r="I35"/>
  <c r="J35"/>
  <c r="K35"/>
  <c r="I36"/>
  <c r="J36"/>
  <c r="K36"/>
  <c r="I37"/>
  <c r="J37"/>
  <c r="K37"/>
  <c r="I38"/>
  <c r="J38"/>
  <c r="K38"/>
  <c r="I39"/>
  <c r="J39"/>
  <c r="K39"/>
  <c r="I41"/>
  <c r="J41"/>
  <c r="K41"/>
  <c r="I42"/>
  <c r="J42"/>
  <c r="K42"/>
  <c r="I43"/>
  <c r="J43"/>
  <c r="K43"/>
  <c r="I44"/>
  <c r="J44"/>
  <c r="K44"/>
  <c r="I45"/>
  <c r="J45"/>
  <c r="K45"/>
  <c r="I46"/>
  <c r="J46"/>
  <c r="K46"/>
  <c r="I47"/>
  <c r="J47"/>
  <c r="K47"/>
  <c r="I48"/>
  <c r="J48"/>
  <c r="K48"/>
  <c r="I49"/>
  <c r="J49"/>
  <c r="K49"/>
  <c r="I50"/>
  <c r="J50"/>
  <c r="K50"/>
  <c r="I51"/>
  <c r="J51"/>
  <c r="K51"/>
  <c r="I52"/>
  <c r="J52"/>
  <c r="K52"/>
  <c r="I53"/>
  <c r="J53"/>
  <c r="K53"/>
  <c r="I54"/>
  <c r="J54"/>
  <c r="K54"/>
  <c r="I55"/>
  <c r="J55"/>
  <c r="K55"/>
  <c r="I56"/>
  <c r="J56"/>
  <c r="K56"/>
  <c r="I57"/>
  <c r="J57"/>
  <c r="K57"/>
  <c r="I58"/>
  <c r="J58"/>
  <c r="K58"/>
  <c r="I59"/>
  <c r="J59"/>
  <c r="K59"/>
  <c r="I60"/>
  <c r="J60"/>
  <c r="K60"/>
  <c r="I61"/>
  <c r="J61"/>
  <c r="K61"/>
  <c r="I62"/>
  <c r="J62"/>
  <c r="K62"/>
  <c r="I63"/>
  <c r="J63"/>
  <c r="K63"/>
  <c r="I64"/>
  <c r="J64"/>
  <c r="K64"/>
  <c r="I65"/>
  <c r="J65"/>
  <c r="K65"/>
  <c r="I66"/>
  <c r="J66"/>
  <c r="K66"/>
  <c r="I67"/>
  <c r="J67"/>
  <c r="K67"/>
  <c r="I68"/>
  <c r="J68"/>
  <c r="K68"/>
  <c r="I69"/>
  <c r="J69"/>
  <c r="K69"/>
  <c r="I70"/>
  <c r="J70"/>
  <c r="K70"/>
  <c r="I71"/>
  <c r="J71"/>
  <c r="K71"/>
  <c r="N17"/>
  <c r="N18"/>
  <c r="N19"/>
  <c r="N20"/>
  <c r="N21"/>
  <c r="N22"/>
  <c r="N23"/>
  <c r="O17"/>
  <c r="O18"/>
  <c r="O19"/>
  <c r="O20"/>
  <c r="O21"/>
  <c r="O22"/>
  <c r="O23"/>
  <c r="K72"/>
</calcChain>
</file>

<file path=xl/sharedStrings.xml><?xml version="1.0" encoding="utf-8"?>
<sst xmlns="http://schemas.openxmlformats.org/spreadsheetml/2006/main" count="381" uniqueCount="257">
  <si>
    <t>18090782  </t>
  </si>
  <si>
    <t>Saraja</t>
  </si>
  <si>
    <t>18090810  </t>
  </si>
  <si>
    <t>Monika</t>
  </si>
  <si>
    <t>18090818  </t>
  </si>
  <si>
    <t>Pokovec</t>
  </si>
  <si>
    <t>18090821  </t>
  </si>
  <si>
    <t>Pompe</t>
  </si>
  <si>
    <t>Miha</t>
  </si>
  <si>
    <t>18071677  </t>
  </si>
  <si>
    <t>Jasmina Kristina</t>
  </si>
  <si>
    <t>18091338  </t>
  </si>
  <si>
    <t>Karin</t>
  </si>
  <si>
    <t>18090876  </t>
  </si>
  <si>
    <t>18070642  </t>
  </si>
  <si>
    <t>Ana Kristina</t>
  </si>
  <si>
    <t>18080162  </t>
  </si>
  <si>
    <t>Dura</t>
  </si>
  <si>
    <t>Luca</t>
  </si>
  <si>
    <t>18090239  </t>
  </si>
  <si>
    <t>Firm</t>
  </si>
  <si>
    <t>Anja</t>
  </si>
  <si>
    <t>18090243  </t>
  </si>
  <si>
    <t>Fujs</t>
  </si>
  <si>
    <t>18080202  </t>
  </si>
  <si>
    <t>Gasparini</t>
  </si>
  <si>
    <t>Teni</t>
  </si>
  <si>
    <t>18090273  </t>
  </si>
  <si>
    <t>Gorjan</t>
  </si>
  <si>
    <t>Sava</t>
  </si>
  <si>
    <t>18090977  </t>
  </si>
  <si>
    <t>18090985  </t>
  </si>
  <si>
    <t>Tanja</t>
  </si>
  <si>
    <t>18090986  </t>
  </si>
  <si>
    <t>Suligoi</t>
  </si>
  <si>
    <t>Tamara</t>
  </si>
  <si>
    <t>18090992  </t>
  </si>
  <si>
    <t>18091040  </t>
  </si>
  <si>
    <t>18091047  </t>
  </si>
  <si>
    <t>Tolj</t>
  </si>
  <si>
    <t>18091050  </t>
  </si>
  <si>
    <t>Tilen</t>
  </si>
  <si>
    <t>18091621  </t>
  </si>
  <si>
    <t>18090433  </t>
  </si>
  <si>
    <t>Ivana</t>
  </si>
  <si>
    <t>18090448  </t>
  </si>
  <si>
    <t>Klavora</t>
  </si>
  <si>
    <t>Ana</t>
  </si>
  <si>
    <t>18090482  </t>
  </si>
  <si>
    <t>Koncut</t>
  </si>
  <si>
    <t>18090489  </t>
  </si>
  <si>
    <t>Nina</t>
  </si>
  <si>
    <t>18090508  </t>
  </si>
  <si>
    <t>Kotnik</t>
  </si>
  <si>
    <t>Gregor</t>
  </si>
  <si>
    <t>18090527  </t>
  </si>
  <si>
    <t>Krampf</t>
  </si>
  <si>
    <t>Metka</t>
  </si>
  <si>
    <t>18090545  </t>
  </si>
  <si>
    <t>Krpelj</t>
  </si>
  <si>
    <t>Mia</t>
  </si>
  <si>
    <t>18090611  </t>
  </si>
  <si>
    <t>Luzar</t>
  </si>
  <si>
    <t>Tina</t>
  </si>
  <si>
    <t>18090639  </t>
  </si>
  <si>
    <t>Marn</t>
  </si>
  <si>
    <t>18090667  </t>
  </si>
  <si>
    <t>odj</t>
  </si>
  <si>
    <t>odj</t>
    <phoneticPr fontId="4" type="noConversion"/>
  </si>
  <si>
    <t>odj</t>
    <phoneticPr fontId="4" type="noConversion"/>
  </si>
  <si>
    <t>odj</t>
    <phoneticPr fontId="4" type="noConversion"/>
  </si>
  <si>
    <t>odj</t>
    <phoneticPr fontId="4" type="noConversion"/>
  </si>
  <si>
    <t>PRM1 04Pismenost za informacijsko družbo  9.2.2010  10:00:00  v 325 </t>
    <phoneticPr fontId="4" type="noConversion"/>
  </si>
  <si>
    <t>manjka dn10</t>
    <phoneticPr fontId="4" type="noConversion"/>
  </si>
  <si>
    <t>manjkata dn5 in dn10</t>
    <phoneticPr fontId="4" type="noConversion"/>
  </si>
  <si>
    <t>manjkajo vse dn</t>
    <phoneticPr fontId="4" type="noConversion"/>
  </si>
  <si>
    <t>manjkajo dn5, dn8 in dn10</t>
    <phoneticPr fontId="4" type="noConversion"/>
  </si>
  <si>
    <t>manjkajo dn6, dn8, ni dn7, dn9 in dn10</t>
    <phoneticPr fontId="4" type="noConversion"/>
  </si>
  <si>
    <t>manjkajo dn3, dn5, dn6, dn7, dn8, dn9 in dn10</t>
    <phoneticPr fontId="4" type="noConversion"/>
  </si>
  <si>
    <t>manjkajo dn7, dn8, dn9 in dn10</t>
    <phoneticPr fontId="4" type="noConversion"/>
  </si>
  <si>
    <t>Tomaž</t>
  </si>
  <si>
    <t>Mežan</t>
  </si>
  <si>
    <t>Neža</t>
  </si>
  <si>
    <t>Matjaž</t>
  </si>
  <si>
    <t>Požlep</t>
  </si>
  <si>
    <t>Bačič</t>
  </si>
  <si>
    <t>Benedičič</t>
  </si>
  <si>
    <t>Bočaj</t>
  </si>
  <si>
    <t>Bolčina</t>
  </si>
  <si>
    <t>Dodič</t>
  </si>
  <si>
    <t>Kavčič</t>
  </si>
  <si>
    <t>Pečnik</t>
  </si>
  <si>
    <t>Pertič</t>
  </si>
  <si>
    <t>Radovič</t>
  </si>
  <si>
    <t>Robič</t>
  </si>
  <si>
    <t>Stepančič</t>
  </si>
  <si>
    <t>Sukič</t>
  </si>
  <si>
    <t>Verlič</t>
  </si>
  <si>
    <t>Vrčon</t>
  </si>
  <si>
    <t>Ambrožič</t>
  </si>
  <si>
    <t>Urška</t>
  </si>
  <si>
    <t>Boškovič</t>
  </si>
  <si>
    <t>Jamšek</t>
  </si>
  <si>
    <t>Gašper</t>
  </si>
  <si>
    <t>Kapušin</t>
  </si>
  <si>
    <t>Kordiš</t>
  </si>
  <si>
    <t>Maruša</t>
  </si>
  <si>
    <t>Urša</t>
  </si>
  <si>
    <t>Podbevšek</t>
  </si>
  <si>
    <t>Ropoša</t>
  </si>
  <si>
    <t>Rošer</t>
  </si>
  <si>
    <t>Nataša</t>
  </si>
  <si>
    <t>Terbovšek</t>
  </si>
  <si>
    <t>Tjaša</t>
  </si>
  <si>
    <t>Tomše</t>
  </si>
  <si>
    <t>Nuša</t>
  </si>
  <si>
    <t>Črešnar</t>
  </si>
  <si>
    <t>Čuk</t>
  </si>
  <si>
    <t>Čeligoj</t>
  </si>
  <si>
    <t>Mujanović</t>
  </si>
  <si>
    <t>Špela</t>
  </si>
  <si>
    <t>Št.opr</t>
  </si>
  <si>
    <t>Šalamun Trojar</t>
  </si>
  <si>
    <t>Žitek</t>
  </si>
  <si>
    <t>Žigon</t>
  </si>
  <si>
    <t>18090673  </t>
  </si>
  <si>
    <t>Miklavc</t>
  </si>
  <si>
    <t>18090690  </t>
  </si>
  <si>
    <t>Mohar</t>
  </si>
  <si>
    <t>18090694  </t>
  </si>
  <si>
    <t>Mrak</t>
  </si>
  <si>
    <t>18090698  </t>
  </si>
  <si>
    <t>Amira</t>
  </si>
  <si>
    <t>18090727  </t>
  </si>
  <si>
    <t>Ocvirk</t>
  </si>
  <si>
    <t>18090748  </t>
  </si>
  <si>
    <t>Pajek</t>
  </si>
  <si>
    <t>18090769  </t>
  </si>
  <si>
    <t>Pecman</t>
  </si>
  <si>
    <t>18090772  </t>
  </si>
  <si>
    <t>Taja</t>
  </si>
  <si>
    <t>18090300  </t>
  </si>
  <si>
    <t>Gumzej</t>
  </si>
  <si>
    <t>Eva</t>
  </si>
  <si>
    <t>18090311  </t>
  </si>
  <si>
    <t>Hladnik</t>
  </si>
  <si>
    <t>Anja - Tanja</t>
  </si>
  <si>
    <t>18091432  </t>
  </si>
  <si>
    <t>Humar</t>
  </si>
  <si>
    <t>Sarah</t>
  </si>
  <si>
    <t>18090352  </t>
  </si>
  <si>
    <t>izredni</t>
  </si>
  <si>
    <t>18090425  </t>
  </si>
  <si>
    <t>Romana</t>
  </si>
  <si>
    <t>Rebec</t>
  </si>
  <si>
    <t>Valentina</t>
  </si>
  <si>
    <t>18090880  </t>
  </si>
  <si>
    <t>Reher</t>
  </si>
  <si>
    <t>18090888  </t>
  </si>
  <si>
    <t>18090894  </t>
  </si>
  <si>
    <t>Vid</t>
  </si>
  <si>
    <t>18090898  </t>
  </si>
  <si>
    <t>Dejan</t>
  </si>
  <si>
    <t>18090921  </t>
  </si>
  <si>
    <t>Saje</t>
  </si>
  <si>
    <t>Karmen</t>
  </si>
  <si>
    <t>18090960  </t>
  </si>
  <si>
    <t>Smerkolj</t>
  </si>
  <si>
    <t>max. 15t oz. 90% končne ocene</t>
    <phoneticPr fontId="4" type="noConversion"/>
  </si>
  <si>
    <t>Od</t>
    <phoneticPr fontId="4" type="noConversion"/>
  </si>
  <si>
    <t>Do</t>
    <phoneticPr fontId="4" type="noConversion"/>
  </si>
  <si>
    <t>Ocena</t>
    <phoneticPr fontId="4" type="noConversion"/>
  </si>
  <si>
    <t>Št. ocen %</t>
    <phoneticPr fontId="4" type="noConversion"/>
  </si>
  <si>
    <t>Skupaj</t>
    <phoneticPr fontId="4" type="noConversion"/>
  </si>
  <si>
    <t>Ocene</t>
    <phoneticPr fontId="4" type="noConversion"/>
  </si>
  <si>
    <t>Št. ocen</t>
    <phoneticPr fontId="4" type="noConversion"/>
  </si>
  <si>
    <t>Kriterij</t>
    <phoneticPr fontId="4" type="noConversion"/>
  </si>
  <si>
    <t>manjkajo dn3, dn4, dn6, dn7, dn8, dn9, dn10</t>
    <phoneticPr fontId="4" type="noConversion"/>
  </si>
  <si>
    <t>Statistika</t>
    <phoneticPr fontId="4" type="noConversion"/>
  </si>
  <si>
    <t>Skupaj</t>
    <phoneticPr fontId="4" type="noConversion"/>
  </si>
  <si>
    <t>-</t>
    <phoneticPr fontId="4" type="noConversion"/>
  </si>
  <si>
    <t>-</t>
    <phoneticPr fontId="4" type="noConversion"/>
  </si>
  <si>
    <t>-</t>
    <phoneticPr fontId="4" type="noConversion"/>
  </si>
  <si>
    <t>oddala tuje datoteke</t>
    <phoneticPr fontId="4" type="noConversion"/>
  </si>
  <si>
    <t xml:space="preserve">Vpisna št. </t>
    <phoneticPr fontId="4" type="noConversion"/>
  </si>
  <si>
    <t>Študij</t>
    <phoneticPr fontId="4" type="noConversion"/>
  </si>
  <si>
    <t>Skupina</t>
    <phoneticPr fontId="4" type="noConversion"/>
  </si>
  <si>
    <t>10% končne ocene</t>
    <phoneticPr fontId="4" type="noConversion"/>
  </si>
  <si>
    <t>90% končne ocene</t>
    <phoneticPr fontId="4" type="noConversion"/>
  </si>
  <si>
    <t>Končna ocena</t>
    <phoneticPr fontId="4" type="noConversion"/>
  </si>
  <si>
    <t>DN (10%) + izpit (90%)</t>
    <phoneticPr fontId="4" type="noConversion"/>
  </si>
  <si>
    <t>Izpit</t>
    <phoneticPr fontId="4" type="noConversion"/>
  </si>
  <si>
    <t>Izpit %</t>
    <phoneticPr fontId="4" type="noConversion"/>
  </si>
  <si>
    <t>Skupaj</t>
    <phoneticPr fontId="4" type="noConversion"/>
  </si>
  <si>
    <t>DN</t>
    <phoneticPr fontId="4" type="noConversion"/>
  </si>
  <si>
    <t>Vamberger</t>
  </si>
  <si>
    <t>Urh</t>
  </si>
  <si>
    <t>18091093  </t>
  </si>
  <si>
    <t>Vasle</t>
  </si>
  <si>
    <t>Mariana</t>
  </si>
  <si>
    <t>18091099  </t>
  </si>
  <si>
    <t>Velikonja</t>
  </si>
  <si>
    <t>18091102  </t>
  </si>
  <si>
    <t>Vellacher</t>
  </si>
  <si>
    <t>18091108  </t>
  </si>
  <si>
    <t>18091125  </t>
  </si>
  <si>
    <t>Virc</t>
  </si>
  <si>
    <t>18091142  </t>
  </si>
  <si>
    <t>Kristina</t>
  </si>
  <si>
    <t>18091148  </t>
  </si>
  <si>
    <t>Vrhovnik</t>
  </si>
  <si>
    <t>Jaka</t>
  </si>
  <si>
    <t>18091158  </t>
  </si>
  <si>
    <t>Vutek</t>
  </si>
  <si>
    <t>18091239  </t>
  </si>
  <si>
    <t>Yagnyukova</t>
  </si>
  <si>
    <t>Aleksandra</t>
  </si>
  <si>
    <t>18091170  </t>
  </si>
  <si>
    <t>Zalokar</t>
  </si>
  <si>
    <t>18091209  </t>
  </si>
  <si>
    <t>Andreja</t>
  </si>
  <si>
    <t>18091210  </t>
  </si>
  <si>
    <t>asist. dr. Darja  Fišer </t>
    <phoneticPr fontId="4" type="noConversion"/>
  </si>
  <si>
    <t>Priimek</t>
  </si>
  <si>
    <t xml:space="preserve">Ime </t>
  </si>
  <si>
    <t>18090009  </t>
  </si>
  <si>
    <t>Nika</t>
  </si>
  <si>
    <t>redni</t>
  </si>
  <si>
    <t>18090022  </t>
  </si>
  <si>
    <t>Janik</t>
  </si>
  <si>
    <t>18090046  </t>
  </si>
  <si>
    <t>18090048  </t>
  </si>
  <si>
    <t>Bensa</t>
  </si>
  <si>
    <t>Martin</t>
  </si>
  <si>
    <t>18090053  </t>
  </si>
  <si>
    <t>Berk Bevc</t>
  </si>
  <si>
    <t>Katja</t>
  </si>
  <si>
    <t>18090061  </t>
  </si>
  <si>
    <t>Bizjak</t>
  </si>
  <si>
    <t>Barbara</t>
  </si>
  <si>
    <t>18090069  </t>
  </si>
  <si>
    <t>18090072  </t>
  </si>
  <si>
    <t>Manca</t>
  </si>
  <si>
    <t>18025593  </t>
  </si>
  <si>
    <t>Beti</t>
  </si>
  <si>
    <t>18090133  </t>
  </si>
  <si>
    <t>Cirnski</t>
  </si>
  <si>
    <t>Andrea</t>
  </si>
  <si>
    <t>18090140  </t>
  </si>
  <si>
    <t>Cuznar</t>
  </si>
  <si>
    <t>Albert</t>
  </si>
  <si>
    <t>18090154  </t>
  </si>
  <si>
    <t>Ines</t>
  </si>
  <si>
    <t>18090164  </t>
  </si>
  <si>
    <t>Rok</t>
  </si>
  <si>
    <t>18090169  </t>
  </si>
  <si>
    <t>Bojan</t>
  </si>
</sst>
</file>

<file path=xl/styles.xml><?xml version="1.0" encoding="utf-8"?>
<styleSheet xmlns="http://schemas.openxmlformats.org/spreadsheetml/2006/main">
  <fonts count="9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8"/>
      <name val="Verdana"/>
    </font>
    <font>
      <sz val="10"/>
      <color indexed="8"/>
      <name val="Verdana"/>
    </font>
    <font>
      <b/>
      <i/>
      <sz val="10"/>
      <color indexed="16"/>
      <name val="Verdana"/>
    </font>
    <font>
      <b/>
      <i/>
      <sz val="10"/>
      <color indexed="8"/>
      <name val="Verdana"/>
    </font>
    <font>
      <b/>
      <sz val="10"/>
      <color indexed="8"/>
      <name val="Verdana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22"/>
        <bgColor indexed="2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1"/>
      </left>
      <right/>
      <top/>
      <bottom/>
      <diagonal/>
    </border>
    <border>
      <left/>
      <right style="thin">
        <color indexed="21"/>
      </right>
      <top/>
      <bottom/>
      <diagonal/>
    </border>
    <border>
      <left style="thin">
        <color indexed="21"/>
      </left>
      <right/>
      <top style="thick">
        <color indexed="21"/>
      </top>
      <bottom style="thin">
        <color indexed="64"/>
      </bottom>
      <diagonal/>
    </border>
    <border>
      <left/>
      <right/>
      <top style="thick">
        <color indexed="21"/>
      </top>
      <bottom style="thin">
        <color indexed="64"/>
      </bottom>
      <diagonal/>
    </border>
    <border>
      <left/>
      <right style="thin">
        <color indexed="21"/>
      </right>
      <top style="thick">
        <color indexed="21"/>
      </top>
      <bottom style="thin">
        <color indexed="64"/>
      </bottom>
      <diagonal/>
    </border>
    <border>
      <left style="thin">
        <color indexed="21"/>
      </left>
      <right/>
      <top style="thin">
        <color indexed="64"/>
      </top>
      <bottom style="thick">
        <color indexed="21"/>
      </bottom>
      <diagonal/>
    </border>
    <border>
      <left/>
      <right/>
      <top style="thin">
        <color indexed="64"/>
      </top>
      <bottom style="thick">
        <color indexed="21"/>
      </bottom>
      <diagonal/>
    </border>
    <border>
      <left/>
      <right style="thin">
        <color indexed="21"/>
      </right>
      <top style="thin">
        <color indexed="64"/>
      </top>
      <bottom style="thick">
        <color indexed="21"/>
      </bottom>
      <diagonal/>
    </border>
    <border>
      <left style="medium">
        <color indexed="21"/>
      </left>
      <right/>
      <top/>
      <bottom/>
      <diagonal/>
    </border>
    <border>
      <left/>
      <right style="medium">
        <color indexed="21"/>
      </right>
      <top/>
      <bottom/>
      <diagonal/>
    </border>
    <border>
      <left style="medium">
        <color indexed="21"/>
      </left>
      <right/>
      <top style="medium">
        <color indexed="21"/>
      </top>
      <bottom style="thin">
        <color indexed="21"/>
      </bottom>
      <diagonal/>
    </border>
    <border>
      <left/>
      <right/>
      <top style="medium">
        <color indexed="21"/>
      </top>
      <bottom style="thin">
        <color indexed="21"/>
      </bottom>
      <diagonal/>
    </border>
    <border>
      <left/>
      <right style="medium">
        <color indexed="21"/>
      </right>
      <top style="medium">
        <color indexed="21"/>
      </top>
      <bottom style="thin">
        <color indexed="21"/>
      </bottom>
      <diagonal/>
    </border>
    <border>
      <left style="medium">
        <color indexed="21"/>
      </left>
      <right/>
      <top style="medium">
        <color indexed="21"/>
      </top>
      <bottom/>
      <diagonal/>
    </border>
    <border>
      <left/>
      <right/>
      <top style="medium">
        <color indexed="21"/>
      </top>
      <bottom/>
      <diagonal/>
    </border>
    <border>
      <left/>
      <right style="medium">
        <color indexed="21"/>
      </right>
      <top style="medium">
        <color indexed="21"/>
      </top>
      <bottom/>
      <diagonal/>
    </border>
    <border>
      <left style="medium">
        <color indexed="21"/>
      </left>
      <right/>
      <top style="thin">
        <color indexed="21"/>
      </top>
      <bottom/>
      <diagonal/>
    </border>
    <border>
      <left/>
      <right/>
      <top style="thin">
        <color indexed="21"/>
      </top>
      <bottom/>
      <diagonal/>
    </border>
    <border>
      <left/>
      <right style="medium">
        <color indexed="21"/>
      </right>
      <top style="thin">
        <color indexed="21"/>
      </top>
      <bottom/>
      <diagonal/>
    </border>
    <border>
      <left style="thin">
        <color indexed="21"/>
      </left>
      <right/>
      <top/>
      <bottom style="thick">
        <color indexed="21"/>
      </bottom>
      <diagonal/>
    </border>
    <border>
      <left/>
      <right/>
      <top/>
      <bottom style="thick">
        <color indexed="21"/>
      </bottom>
      <diagonal/>
    </border>
    <border>
      <left/>
      <right style="thin">
        <color indexed="21"/>
      </right>
      <top/>
      <bottom style="thick">
        <color indexed="21"/>
      </bottom>
      <diagonal/>
    </border>
    <border>
      <left style="medium">
        <color indexed="21"/>
      </left>
      <right/>
      <top/>
      <bottom style="thin">
        <color indexed="21"/>
      </bottom>
      <diagonal/>
    </border>
    <border>
      <left/>
      <right/>
      <top/>
      <bottom style="thin">
        <color indexed="21"/>
      </bottom>
      <diagonal/>
    </border>
    <border>
      <left/>
      <right style="medium">
        <color indexed="21"/>
      </right>
      <top/>
      <bottom style="thin">
        <color indexed="21"/>
      </bottom>
      <diagonal/>
    </border>
    <border>
      <left style="medium">
        <color indexed="21"/>
      </left>
      <right/>
      <top/>
      <bottom style="medium">
        <color indexed="21"/>
      </bottom>
      <diagonal/>
    </border>
    <border>
      <left/>
      <right/>
      <top/>
      <bottom style="medium">
        <color indexed="21"/>
      </bottom>
      <diagonal/>
    </border>
    <border>
      <left/>
      <right style="medium">
        <color indexed="21"/>
      </right>
      <top/>
      <bottom style="medium">
        <color indexed="2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0" xfId="0" applyFont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9" fontId="0" fillId="0" borderId="1" xfId="0" applyNumberFormat="1" applyBorder="1" applyAlignment="1">
      <alignment wrapText="1"/>
    </xf>
    <xf numFmtId="9" fontId="0" fillId="0" borderId="1" xfId="0" applyNumberFormat="1" applyBorder="1"/>
    <xf numFmtId="0" fontId="0" fillId="0" borderId="1" xfId="0" applyBorder="1"/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1" fontId="0" fillId="0" borderId="1" xfId="0" applyNumberFormat="1" applyBorder="1"/>
    <xf numFmtId="9" fontId="0" fillId="0" borderId="1" xfId="0" applyNumberFormat="1" applyBorder="1"/>
    <xf numFmtId="0" fontId="1" fillId="0" borderId="0" xfId="0" applyFont="1"/>
    <xf numFmtId="9" fontId="2" fillId="0" borderId="0" xfId="0" applyNumberFormat="1" applyFont="1" applyBorder="1"/>
    <xf numFmtId="9" fontId="0" fillId="0" borderId="0" xfId="0" applyNumberFormat="1" applyBorder="1"/>
    <xf numFmtId="0" fontId="0" fillId="0" borderId="0" xfId="0" applyBorder="1"/>
    <xf numFmtId="0" fontId="0" fillId="0" borderId="1" xfId="0" applyBorder="1" applyAlignment="1">
      <alignment horizontal="right" wrapText="1"/>
    </xf>
    <xf numFmtId="0" fontId="0" fillId="0" borderId="2" xfId="0" applyFill="1" applyBorder="1" applyAlignment="1">
      <alignment horizontal="right" wrapText="1"/>
    </xf>
    <xf numFmtId="0" fontId="5" fillId="6" borderId="0" xfId="0" applyFont="1" applyFill="1" applyBorder="1" applyAlignment="1">
      <alignment wrapText="1"/>
    </xf>
    <xf numFmtId="9" fontId="5" fillId="6" borderId="0" xfId="0" applyNumberFormat="1" applyFont="1" applyFill="1" applyBorder="1" applyAlignment="1">
      <alignment wrapText="1"/>
    </xf>
    <xf numFmtId="9" fontId="5" fillId="6" borderId="0" xfId="0" applyNumberFormat="1" applyFont="1" applyFill="1" applyBorder="1" applyAlignment="1"/>
    <xf numFmtId="9" fontId="5" fillId="6" borderId="0" xfId="0" applyNumberFormat="1" applyFont="1" applyFill="1" applyBorder="1" applyAlignment="1"/>
    <xf numFmtId="0" fontId="5" fillId="6" borderId="4" xfId="0" applyFont="1" applyFill="1" applyBorder="1" applyAlignment="1"/>
    <xf numFmtId="0" fontId="5" fillId="6" borderId="24" xfId="0" applyFont="1" applyFill="1" applyBorder="1" applyAlignment="1"/>
    <xf numFmtId="0" fontId="5" fillId="7" borderId="0" xfId="0" applyFont="1" applyFill="1" applyBorder="1" applyAlignment="1">
      <alignment wrapText="1"/>
    </xf>
    <xf numFmtId="9" fontId="5" fillId="7" borderId="0" xfId="0" applyNumberFormat="1" applyFont="1" applyFill="1" applyBorder="1" applyAlignment="1">
      <alignment wrapText="1"/>
    </xf>
    <xf numFmtId="9" fontId="5" fillId="7" borderId="0" xfId="0" applyNumberFormat="1" applyFont="1" applyFill="1" applyBorder="1" applyAlignment="1"/>
    <xf numFmtId="9" fontId="5" fillId="7" borderId="0" xfId="0" applyNumberFormat="1" applyFont="1" applyFill="1" applyBorder="1" applyAlignment="1"/>
    <xf numFmtId="0" fontId="5" fillId="7" borderId="4" xfId="0" applyFont="1" applyFill="1" applyBorder="1" applyAlignment="1"/>
    <xf numFmtId="0" fontId="5" fillId="7" borderId="0" xfId="0" applyFont="1" applyFill="1" applyBorder="1" applyAlignment="1">
      <alignment horizontal="left" wrapText="1"/>
    </xf>
    <xf numFmtId="20" fontId="5" fillId="7" borderId="0" xfId="0" applyNumberFormat="1" applyFont="1" applyFill="1" applyBorder="1" applyAlignment="1">
      <alignment horizontal="left" wrapText="1"/>
    </xf>
    <xf numFmtId="0" fontId="5" fillId="6" borderId="0" xfId="0" applyFont="1" applyFill="1" applyBorder="1" applyAlignment="1">
      <alignment horizontal="left" wrapText="1"/>
    </xf>
    <xf numFmtId="20" fontId="5" fillId="6" borderId="0" xfId="0" applyNumberFormat="1" applyFont="1" applyFill="1" applyBorder="1" applyAlignment="1">
      <alignment horizontal="left" wrapText="1"/>
    </xf>
    <xf numFmtId="0" fontId="6" fillId="7" borderId="14" xfId="0" applyFont="1" applyFill="1" applyBorder="1" applyAlignment="1">
      <alignment horizontal="left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left" wrapText="1"/>
    </xf>
    <xf numFmtId="20" fontId="5" fillId="6" borderId="26" xfId="0" applyNumberFormat="1" applyFont="1" applyFill="1" applyBorder="1" applyAlignment="1">
      <alignment horizontal="left" wrapText="1"/>
    </xf>
    <xf numFmtId="9" fontId="5" fillId="6" borderId="26" xfId="0" applyNumberFormat="1" applyFont="1" applyFill="1" applyBorder="1" applyAlignment="1">
      <alignment wrapText="1"/>
    </xf>
    <xf numFmtId="0" fontId="5" fillId="6" borderId="26" xfId="0" applyFont="1" applyFill="1" applyBorder="1" applyAlignment="1">
      <alignment wrapText="1"/>
    </xf>
    <xf numFmtId="9" fontId="5" fillId="6" borderId="26" xfId="0" applyNumberFormat="1" applyFont="1" applyFill="1" applyBorder="1" applyAlignment="1"/>
    <xf numFmtId="9" fontId="5" fillId="6" borderId="26" xfId="0" applyNumberFormat="1" applyFont="1" applyFill="1" applyBorder="1" applyAlignment="1"/>
    <xf numFmtId="0" fontId="7" fillId="6" borderId="20" xfId="0" applyFont="1" applyFill="1" applyBorder="1" applyAlignment="1">
      <alignment horizontal="left" vertical="center" wrapText="1"/>
    </xf>
    <xf numFmtId="0" fontId="5" fillId="7" borderId="16" xfId="0" applyFont="1" applyFill="1" applyBorder="1" applyAlignment="1">
      <alignment horizontal="left" wrapText="1"/>
    </xf>
    <xf numFmtId="0" fontId="5" fillId="7" borderId="17" xfId="0" applyFont="1" applyFill="1" applyBorder="1" applyAlignment="1">
      <alignment horizontal="left" wrapText="1"/>
    </xf>
    <xf numFmtId="20" fontId="5" fillId="7" borderId="17" xfId="0" applyNumberFormat="1" applyFont="1" applyFill="1" applyBorder="1" applyAlignment="1">
      <alignment horizontal="left" wrapText="1"/>
    </xf>
    <xf numFmtId="9" fontId="5" fillId="7" borderId="17" xfId="0" applyNumberFormat="1" applyFont="1" applyFill="1" applyBorder="1" applyAlignment="1">
      <alignment wrapText="1"/>
    </xf>
    <xf numFmtId="0" fontId="5" fillId="7" borderId="17" xfId="0" applyFont="1" applyFill="1" applyBorder="1" applyAlignment="1">
      <alignment wrapText="1"/>
    </xf>
    <xf numFmtId="9" fontId="5" fillId="7" borderId="17" xfId="0" applyNumberFormat="1" applyFont="1" applyFill="1" applyBorder="1" applyAlignment="1"/>
    <xf numFmtId="9" fontId="5" fillId="7" borderId="17" xfId="0" applyNumberFormat="1" applyFont="1" applyFill="1" applyBorder="1" applyAlignment="1"/>
    <xf numFmtId="0" fontId="5" fillId="7" borderId="18" xfId="0" applyFont="1" applyFill="1" applyBorder="1" applyAlignment="1"/>
    <xf numFmtId="0" fontId="5" fillId="6" borderId="11" xfId="0" applyFont="1" applyFill="1" applyBorder="1" applyAlignment="1">
      <alignment horizontal="left" wrapText="1"/>
    </xf>
    <xf numFmtId="0" fontId="5" fillId="6" borderId="12" xfId="0" applyFont="1" applyFill="1" applyBorder="1" applyAlignment="1"/>
    <xf numFmtId="0" fontId="5" fillId="7" borderId="11" xfId="0" applyFont="1" applyFill="1" applyBorder="1" applyAlignment="1">
      <alignment horizontal="left" wrapText="1"/>
    </xf>
    <xf numFmtId="0" fontId="5" fillId="7" borderId="12" xfId="0" applyFont="1" applyFill="1" applyBorder="1" applyAlignment="1"/>
    <xf numFmtId="1" fontId="5" fillId="7" borderId="12" xfId="0" applyNumberFormat="1" applyFont="1" applyFill="1" applyBorder="1" applyAlignment="1"/>
    <xf numFmtId="0" fontId="8" fillId="6" borderId="28" xfId="0" applyFont="1" applyFill="1" applyBorder="1" applyAlignment="1">
      <alignment horizontal="left" wrapText="1"/>
    </xf>
    <xf numFmtId="0" fontId="8" fillId="6" borderId="29" xfId="0" applyFont="1" applyFill="1" applyBorder="1" applyAlignment="1">
      <alignment horizontal="left" wrapText="1"/>
    </xf>
    <xf numFmtId="20" fontId="8" fillId="6" borderId="29" xfId="0" applyNumberFormat="1" applyFont="1" applyFill="1" applyBorder="1" applyAlignment="1">
      <alignment horizontal="left" wrapText="1"/>
    </xf>
    <xf numFmtId="9" fontId="5" fillId="6" borderId="29" xfId="0" applyNumberFormat="1" applyFont="1" applyFill="1" applyBorder="1" applyAlignment="1">
      <alignment wrapText="1"/>
    </xf>
    <xf numFmtId="0" fontId="5" fillId="6" borderId="29" xfId="0" applyFont="1" applyFill="1" applyBorder="1" applyAlignment="1">
      <alignment wrapText="1"/>
    </xf>
    <xf numFmtId="9" fontId="5" fillId="6" borderId="29" xfId="0" applyNumberFormat="1" applyFont="1" applyFill="1" applyBorder="1" applyAlignment="1"/>
    <xf numFmtId="0" fontId="5" fillId="6" borderId="30" xfId="0" applyFont="1" applyFill="1" applyBorder="1" applyAlignment="1"/>
    <xf numFmtId="0" fontId="5" fillId="6" borderId="25" xfId="0" applyFont="1" applyFill="1" applyBorder="1" applyAlignment="1">
      <alignment horizontal="left" wrapText="1"/>
    </xf>
    <xf numFmtId="0" fontId="5" fillId="6" borderId="27" xfId="0" applyFont="1" applyFill="1" applyBorder="1" applyAlignment="1"/>
    <xf numFmtId="9" fontId="5" fillId="7" borderId="20" xfId="0" applyNumberFormat="1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 wrapText="1"/>
    </xf>
    <xf numFmtId="9" fontId="5" fillId="6" borderId="3" xfId="0" applyNumberFormat="1" applyFont="1" applyFill="1" applyBorder="1" applyAlignment="1"/>
    <xf numFmtId="9" fontId="5" fillId="6" borderId="0" xfId="0" applyNumberFormat="1" applyFont="1" applyFill="1" applyBorder="1" applyAlignment="1"/>
    <xf numFmtId="9" fontId="5" fillId="6" borderId="22" xfId="0" applyNumberFormat="1" applyFont="1" applyFill="1" applyBorder="1" applyAlignment="1"/>
    <xf numFmtId="9" fontId="5" fillId="6" borderId="23" xfId="0" applyNumberFormat="1" applyFont="1" applyFill="1" applyBorder="1" applyAlignment="1"/>
    <xf numFmtId="9" fontId="5" fillId="7" borderId="3" xfId="0" applyNumberFormat="1" applyFont="1" applyFill="1" applyBorder="1" applyAlignment="1"/>
    <xf numFmtId="9" fontId="5" fillId="7" borderId="0" xfId="0" applyNumberFormat="1" applyFont="1" applyFill="1" applyBorder="1" applyAlignment="1"/>
    <xf numFmtId="9" fontId="6" fillId="7" borderId="5" xfId="0" applyNumberFormat="1" applyFont="1" applyFill="1" applyBorder="1" applyAlignment="1">
      <alignment horizontal="center"/>
    </xf>
    <xf numFmtId="9" fontId="6" fillId="7" borderId="6" xfId="0" applyNumberFormat="1" applyFont="1" applyFill="1" applyBorder="1" applyAlignment="1">
      <alignment horizontal="center"/>
    </xf>
    <xf numFmtId="0" fontId="6" fillId="7" borderId="7" xfId="0" applyFont="1" applyFill="1" applyBorder="1" applyAlignment="1">
      <alignment horizontal="center"/>
    </xf>
    <xf numFmtId="0" fontId="5" fillId="6" borderId="3" xfId="0" applyFont="1" applyFill="1" applyBorder="1" applyAlignment="1"/>
    <xf numFmtId="0" fontId="5" fillId="6" borderId="0" xfId="0" applyFont="1" applyFill="1" applyBorder="1" applyAlignment="1"/>
    <xf numFmtId="9" fontId="5" fillId="6" borderId="4" xfId="0" applyNumberFormat="1" applyFont="1" applyFill="1" applyBorder="1" applyAlignment="1"/>
    <xf numFmtId="0" fontId="5" fillId="7" borderId="3" xfId="0" applyFont="1" applyFill="1" applyBorder="1" applyAlignment="1"/>
    <xf numFmtId="0" fontId="5" fillId="7" borderId="0" xfId="0" applyFont="1" applyFill="1" applyBorder="1" applyAlignment="1"/>
    <xf numFmtId="9" fontId="5" fillId="7" borderId="4" xfId="0" applyNumberFormat="1" applyFont="1" applyFill="1" applyBorder="1" applyAlignment="1"/>
    <xf numFmtId="0" fontId="6" fillId="7" borderId="5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5" fillId="6" borderId="8" xfId="0" applyFont="1" applyFill="1" applyBorder="1" applyAlignment="1"/>
    <xf numFmtId="0" fontId="5" fillId="6" borderId="9" xfId="0" applyFont="1" applyFill="1" applyBorder="1" applyAlignment="1"/>
    <xf numFmtId="9" fontId="5" fillId="6" borderId="10" xfId="0" applyNumberFormat="1" applyFont="1" applyFill="1" applyBorder="1" applyAlignment="1"/>
    <xf numFmtId="9" fontId="2" fillId="6" borderId="29" xfId="0" applyNumberFormat="1" applyFont="1" applyFill="1" applyBorder="1" applyAlignment="1">
      <alignment horizontal="right"/>
    </xf>
    <xf numFmtId="0" fontId="5" fillId="7" borderId="0" xfId="0" applyFont="1" applyFill="1" applyBorder="1" applyAlignment="1">
      <alignment horizontal="right" wrapText="1"/>
    </xf>
    <xf numFmtId="9" fontId="5" fillId="7" borderId="0" xfId="0" applyNumberFormat="1" applyFont="1" applyFill="1" applyBorder="1" applyAlignment="1">
      <alignment horizontal="right"/>
    </xf>
    <xf numFmtId="0" fontId="6" fillId="7" borderId="15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vertical="center" wrapText="1"/>
    </xf>
    <xf numFmtId="0" fontId="6" fillId="7" borderId="13" xfId="0" applyFont="1" applyFill="1" applyBorder="1" applyAlignment="1">
      <alignment horizontal="left" vertical="center" wrapText="1"/>
    </xf>
    <xf numFmtId="0" fontId="7" fillId="6" borderId="19" xfId="0" applyFont="1" applyFill="1" applyBorder="1" applyAlignment="1">
      <alignment horizontal="left" vertical="center" wrapText="1"/>
    </xf>
  </cellXfs>
  <cellStyles count="1">
    <cellStyle name="Normal" xfId="0" builtinId="0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O77"/>
  <sheetViews>
    <sheetView showGridLines="0" topLeftCell="A34" workbookViewId="0">
      <selection activeCell="B20" sqref="B20"/>
    </sheetView>
  </sheetViews>
  <sheetFormatPr baseColWidth="10" defaultRowHeight="13"/>
  <cols>
    <col min="1" max="1" width="9.42578125" customWidth="1"/>
    <col min="2" max="2" width="12" customWidth="1"/>
    <col min="3" max="3" width="12.85546875" customWidth="1"/>
    <col min="4" max="4" width="5.5703125" customWidth="1"/>
    <col min="5" max="5" width="7.42578125" customWidth="1"/>
    <col min="6" max="6" width="6.42578125" customWidth="1"/>
    <col min="7" max="7" width="6.140625" customWidth="1"/>
    <col min="8" max="8" width="11" customWidth="1"/>
    <col min="9" max="9" width="7.140625" hidden="1" customWidth="1"/>
    <col min="10" max="10" width="8.42578125" customWidth="1"/>
    <col min="11" max="11" width="7.7109375" customWidth="1"/>
    <col min="12" max="12" width="4.28515625" customWidth="1"/>
    <col min="13" max="13" width="5.28515625" customWidth="1"/>
    <col min="14" max="14" width="7.42578125" customWidth="1"/>
    <col min="15" max="15" width="9.28515625" customWidth="1"/>
    <col min="16" max="16" width="3.28515625" customWidth="1"/>
    <col min="17" max="17" width="6.140625" customWidth="1"/>
    <col min="18" max="18" width="7.5703125" bestFit="1" customWidth="1"/>
    <col min="19" max="19" width="9.85546875" bestFit="1" customWidth="1"/>
  </cols>
  <sheetData>
    <row r="1" spans="1:15">
      <c r="A1" s="1" t="s">
        <v>72</v>
      </c>
    </row>
    <row r="2" spans="1:15">
      <c r="A2" s="1" t="s">
        <v>222</v>
      </c>
    </row>
    <row r="3" spans="1:15" ht="14" thickBot="1">
      <c r="A3" s="1"/>
    </row>
    <row r="4" spans="1:15" ht="26">
      <c r="A4" s="91" t="s">
        <v>184</v>
      </c>
      <c r="B4" s="33" t="s">
        <v>223</v>
      </c>
      <c r="C4" s="33" t="s">
        <v>224</v>
      </c>
      <c r="D4" s="33" t="s">
        <v>185</v>
      </c>
      <c r="E4" s="33" t="s">
        <v>186</v>
      </c>
      <c r="F4" s="33" t="s">
        <v>121</v>
      </c>
      <c r="G4" s="34" t="s">
        <v>194</v>
      </c>
      <c r="H4" s="34" t="s">
        <v>191</v>
      </c>
      <c r="I4" s="34" t="s">
        <v>192</v>
      </c>
      <c r="J4" s="34" t="s">
        <v>193</v>
      </c>
      <c r="K4" s="89" t="s">
        <v>189</v>
      </c>
    </row>
    <row r="5" spans="1:15" ht="40" thickBot="1">
      <c r="A5" s="92"/>
      <c r="B5" s="41"/>
      <c r="C5" s="41"/>
      <c r="D5" s="41"/>
      <c r="E5" s="41"/>
      <c r="F5" s="41"/>
      <c r="G5" s="64" t="s">
        <v>187</v>
      </c>
      <c r="H5" s="64" t="s">
        <v>168</v>
      </c>
      <c r="I5" s="64" t="s">
        <v>188</v>
      </c>
      <c r="J5" s="65" t="s">
        <v>190</v>
      </c>
      <c r="K5" s="90"/>
    </row>
    <row r="6" spans="1:15" ht="14" thickBot="1">
      <c r="A6" s="42" t="s">
        <v>225</v>
      </c>
      <c r="B6" s="43" t="s">
        <v>99</v>
      </c>
      <c r="C6" s="43" t="s">
        <v>226</v>
      </c>
      <c r="D6" s="43" t="s">
        <v>227</v>
      </c>
      <c r="E6" s="44">
        <v>0.41666666666666669</v>
      </c>
      <c r="F6" s="43">
        <v>1</v>
      </c>
      <c r="G6" s="45">
        <v>0.1</v>
      </c>
      <c r="H6" s="46">
        <v>11.75</v>
      </c>
      <c r="I6" s="47">
        <f>H6/15</f>
        <v>0.78333333333333333</v>
      </c>
      <c r="J6" s="48">
        <f>G6+I6*0.9</f>
        <v>0.80499999999999994</v>
      </c>
      <c r="K6" s="49">
        <f t="shared" ref="K6:K39" si="0">IF(J6&gt;M$9,O$8,IF(J6&gt;M$10,O$9,IF(J6&gt;M$11,O$10,IF(J6&gt;M$12,O$11,IF(J6&gt;M$13,O$12,O$13)))))</f>
        <v>8</v>
      </c>
      <c r="M6" s="1" t="s">
        <v>176</v>
      </c>
    </row>
    <row r="7" spans="1:15" ht="14" thickTop="1">
      <c r="A7" s="50" t="s">
        <v>228</v>
      </c>
      <c r="B7" s="31" t="s">
        <v>85</v>
      </c>
      <c r="C7" s="31" t="s">
        <v>229</v>
      </c>
      <c r="D7" s="31" t="s">
        <v>227</v>
      </c>
      <c r="E7" s="32">
        <v>0.41666666666666669</v>
      </c>
      <c r="F7" s="31">
        <v>1</v>
      </c>
      <c r="G7" s="19">
        <v>0.1</v>
      </c>
      <c r="H7" s="18">
        <v>11</v>
      </c>
      <c r="I7" s="20">
        <f t="shared" ref="I7:I62" si="1">H7/15</f>
        <v>0.73333333333333328</v>
      </c>
      <c r="J7" s="21">
        <f t="shared" ref="J7:J70" si="2">G7+I7*0.9</f>
        <v>0.7599999999999999</v>
      </c>
      <c r="K7" s="51">
        <f t="shared" si="0"/>
        <v>7</v>
      </c>
      <c r="M7" s="72" t="s">
        <v>169</v>
      </c>
      <c r="N7" s="73" t="s">
        <v>170</v>
      </c>
      <c r="O7" s="74" t="s">
        <v>171</v>
      </c>
    </row>
    <row r="8" spans="1:15">
      <c r="A8" s="52" t="s">
        <v>230</v>
      </c>
      <c r="B8" s="29" t="s">
        <v>86</v>
      </c>
      <c r="C8" s="29" t="s">
        <v>113</v>
      </c>
      <c r="D8" s="29" t="s">
        <v>227</v>
      </c>
      <c r="E8" s="30">
        <v>0.41666666666666702</v>
      </c>
      <c r="F8" s="29">
        <v>1</v>
      </c>
      <c r="G8" s="25">
        <v>0.1</v>
      </c>
      <c r="H8" s="24">
        <v>12</v>
      </c>
      <c r="I8" s="26">
        <f t="shared" si="1"/>
        <v>0.8</v>
      </c>
      <c r="J8" s="27">
        <f t="shared" si="2"/>
        <v>0.82000000000000006</v>
      </c>
      <c r="K8" s="53">
        <f t="shared" si="0"/>
        <v>8</v>
      </c>
      <c r="M8" s="70">
        <v>1</v>
      </c>
      <c r="N8" s="71">
        <v>0.95</v>
      </c>
      <c r="O8" s="28">
        <v>10</v>
      </c>
    </row>
    <row r="9" spans="1:15">
      <c r="A9" s="50" t="s">
        <v>231</v>
      </c>
      <c r="B9" s="31" t="s">
        <v>232</v>
      </c>
      <c r="C9" s="31" t="s">
        <v>233</v>
      </c>
      <c r="D9" s="31" t="s">
        <v>227</v>
      </c>
      <c r="E9" s="32">
        <v>0.41666666666666702</v>
      </c>
      <c r="F9" s="31">
        <v>1</v>
      </c>
      <c r="G9" s="19">
        <v>0.1</v>
      </c>
      <c r="H9" s="18">
        <v>3</v>
      </c>
      <c r="I9" s="20">
        <f t="shared" si="1"/>
        <v>0.2</v>
      </c>
      <c r="J9" s="21">
        <f t="shared" si="2"/>
        <v>0.28000000000000003</v>
      </c>
      <c r="K9" s="51">
        <f t="shared" si="0"/>
        <v>5</v>
      </c>
      <c r="M9" s="66">
        <v>0.94</v>
      </c>
      <c r="N9" s="67">
        <v>0.9</v>
      </c>
      <c r="O9" s="22">
        <v>9</v>
      </c>
    </row>
    <row r="10" spans="1:15">
      <c r="A10" s="52" t="s">
        <v>234</v>
      </c>
      <c r="B10" s="29" t="s">
        <v>235</v>
      </c>
      <c r="C10" s="29" t="s">
        <v>236</v>
      </c>
      <c r="D10" s="29" t="s">
        <v>227</v>
      </c>
      <c r="E10" s="30">
        <v>0.41666666666666702</v>
      </c>
      <c r="F10" s="29">
        <v>1</v>
      </c>
      <c r="G10" s="25">
        <v>0.1</v>
      </c>
      <c r="H10" s="24">
        <v>13.5</v>
      </c>
      <c r="I10" s="26">
        <f t="shared" si="1"/>
        <v>0.9</v>
      </c>
      <c r="J10" s="27">
        <f t="shared" si="2"/>
        <v>0.91</v>
      </c>
      <c r="K10" s="53">
        <f t="shared" si="0"/>
        <v>9</v>
      </c>
      <c r="M10" s="70">
        <v>0.89</v>
      </c>
      <c r="N10" s="71">
        <v>0.8</v>
      </c>
      <c r="O10" s="28">
        <v>8</v>
      </c>
    </row>
    <row r="11" spans="1:15">
      <c r="A11" s="50" t="s">
        <v>237</v>
      </c>
      <c r="B11" s="31" t="s">
        <v>238</v>
      </c>
      <c r="C11" s="31" t="s">
        <v>239</v>
      </c>
      <c r="D11" s="31" t="s">
        <v>227</v>
      </c>
      <c r="E11" s="32">
        <v>0.41666666666666702</v>
      </c>
      <c r="F11" s="31">
        <v>1</v>
      </c>
      <c r="G11" s="19">
        <v>0.1</v>
      </c>
      <c r="H11" s="18">
        <v>10.25</v>
      </c>
      <c r="I11" s="20">
        <f t="shared" si="1"/>
        <v>0.68333333333333335</v>
      </c>
      <c r="J11" s="21">
        <f t="shared" si="2"/>
        <v>0.71499999999999997</v>
      </c>
      <c r="K11" s="51">
        <f t="shared" si="0"/>
        <v>7</v>
      </c>
      <c r="M11" s="66">
        <v>0.79</v>
      </c>
      <c r="N11" s="67">
        <v>0.7</v>
      </c>
      <c r="O11" s="22">
        <v>7</v>
      </c>
    </row>
    <row r="12" spans="1:15">
      <c r="A12" s="52" t="s">
        <v>240</v>
      </c>
      <c r="B12" s="29" t="s">
        <v>87</v>
      </c>
      <c r="C12" s="29" t="s">
        <v>100</v>
      </c>
      <c r="D12" s="29" t="s">
        <v>227</v>
      </c>
      <c r="E12" s="30">
        <v>0.41666666666666702</v>
      </c>
      <c r="F12" s="29">
        <v>1</v>
      </c>
      <c r="G12" s="25">
        <v>0.1</v>
      </c>
      <c r="H12" s="24">
        <v>11.25</v>
      </c>
      <c r="I12" s="26">
        <f t="shared" si="1"/>
        <v>0.75</v>
      </c>
      <c r="J12" s="27">
        <f t="shared" si="2"/>
        <v>0.77500000000000002</v>
      </c>
      <c r="K12" s="53">
        <f t="shared" si="0"/>
        <v>7</v>
      </c>
      <c r="M12" s="70">
        <v>0.69</v>
      </c>
      <c r="N12" s="71">
        <v>0.6</v>
      </c>
      <c r="O12" s="28">
        <v>6</v>
      </c>
    </row>
    <row r="13" spans="1:15" ht="14" thickBot="1">
      <c r="A13" s="50" t="s">
        <v>241</v>
      </c>
      <c r="B13" s="31" t="s">
        <v>88</v>
      </c>
      <c r="C13" s="31" t="s">
        <v>242</v>
      </c>
      <c r="D13" s="31" t="s">
        <v>227</v>
      </c>
      <c r="E13" s="32">
        <v>0.41666666666666702</v>
      </c>
      <c r="F13" s="31">
        <v>1</v>
      </c>
      <c r="G13" s="19">
        <v>0.1</v>
      </c>
      <c r="H13" s="18">
        <v>6.5</v>
      </c>
      <c r="I13" s="20">
        <f t="shared" si="1"/>
        <v>0.43333333333333335</v>
      </c>
      <c r="J13" s="21">
        <f t="shared" si="2"/>
        <v>0.49</v>
      </c>
      <c r="K13" s="51">
        <f t="shared" si="0"/>
        <v>5</v>
      </c>
      <c r="M13" s="68">
        <v>0.59</v>
      </c>
      <c r="N13" s="69">
        <v>0</v>
      </c>
      <c r="O13" s="23">
        <v>5</v>
      </c>
    </row>
    <row r="14" spans="1:15">
      <c r="A14" s="52" t="s">
        <v>243</v>
      </c>
      <c r="B14" s="29" t="s">
        <v>101</v>
      </c>
      <c r="C14" s="29" t="s">
        <v>244</v>
      </c>
      <c r="D14" s="29" t="s">
        <v>227</v>
      </c>
      <c r="E14" s="30">
        <v>0.41666666666666702</v>
      </c>
      <c r="F14" s="29">
        <v>1</v>
      </c>
      <c r="G14" s="25">
        <v>0.1</v>
      </c>
      <c r="H14" s="24">
        <v>10.5</v>
      </c>
      <c r="I14" s="26">
        <f t="shared" si="1"/>
        <v>0.7</v>
      </c>
      <c r="J14" s="27">
        <f t="shared" si="2"/>
        <v>0.73</v>
      </c>
      <c r="K14" s="53">
        <f t="shared" si="0"/>
        <v>7</v>
      </c>
      <c r="M14" s="13"/>
      <c r="N14" s="14"/>
      <c r="O14" s="15"/>
    </row>
    <row r="15" spans="1:15" ht="14" thickBot="1">
      <c r="A15" s="50" t="s">
        <v>248</v>
      </c>
      <c r="B15" s="31" t="s">
        <v>249</v>
      </c>
      <c r="C15" s="31" t="s">
        <v>250</v>
      </c>
      <c r="D15" s="31" t="s">
        <v>227</v>
      </c>
      <c r="E15" s="32">
        <v>0.41666666666666702</v>
      </c>
      <c r="F15" s="31">
        <v>1</v>
      </c>
      <c r="G15" s="19">
        <v>0.1</v>
      </c>
      <c r="H15" s="18">
        <v>5</v>
      </c>
      <c r="I15" s="20">
        <f t="shared" si="1"/>
        <v>0.33333333333333331</v>
      </c>
      <c r="J15" s="21">
        <f t="shared" si="2"/>
        <v>0.4</v>
      </c>
      <c r="K15" s="51">
        <f t="shared" si="0"/>
        <v>5</v>
      </c>
      <c r="M15" s="12" t="s">
        <v>178</v>
      </c>
    </row>
    <row r="16" spans="1:15" ht="14" thickTop="1">
      <c r="A16" s="52" t="s">
        <v>251</v>
      </c>
      <c r="B16" s="29" t="s">
        <v>118</v>
      </c>
      <c r="C16" s="29" t="s">
        <v>252</v>
      </c>
      <c r="D16" s="29" t="s">
        <v>227</v>
      </c>
      <c r="E16" s="30">
        <v>0.41666666666666702</v>
      </c>
      <c r="F16" s="29">
        <v>1</v>
      </c>
      <c r="G16" s="25">
        <v>0.1</v>
      </c>
      <c r="H16" s="24">
        <v>12.25</v>
      </c>
      <c r="I16" s="26">
        <f t="shared" si="1"/>
        <v>0.81666666666666665</v>
      </c>
      <c r="J16" s="27">
        <f t="shared" si="2"/>
        <v>0.83499999999999996</v>
      </c>
      <c r="K16" s="53">
        <f t="shared" si="0"/>
        <v>8</v>
      </c>
      <c r="M16" s="81" t="s">
        <v>174</v>
      </c>
      <c r="N16" s="82" t="s">
        <v>175</v>
      </c>
      <c r="O16" s="74" t="s">
        <v>172</v>
      </c>
    </row>
    <row r="17" spans="1:15">
      <c r="A17" s="50" t="s">
        <v>253</v>
      </c>
      <c r="B17" s="31" t="s">
        <v>116</v>
      </c>
      <c r="C17" s="31" t="s">
        <v>254</v>
      </c>
      <c r="D17" s="31" t="s">
        <v>227</v>
      </c>
      <c r="E17" s="32">
        <v>0.41666666666666702</v>
      </c>
      <c r="F17" s="31">
        <v>1</v>
      </c>
      <c r="G17" s="19">
        <v>0.1</v>
      </c>
      <c r="H17" s="18">
        <v>11</v>
      </c>
      <c r="I17" s="20">
        <f t="shared" si="1"/>
        <v>0.73333333333333328</v>
      </c>
      <c r="J17" s="21">
        <f t="shared" si="2"/>
        <v>0.7599999999999999</v>
      </c>
      <c r="K17" s="51">
        <f t="shared" si="0"/>
        <v>7</v>
      </c>
      <c r="M17" s="78">
        <v>10</v>
      </c>
      <c r="N17" s="79">
        <f t="shared" ref="N17:N22" si="3">COUNTIF(K$6:K$71,M17)</f>
        <v>8</v>
      </c>
      <c r="O17" s="80">
        <f t="shared" ref="O17:O22" si="4">N17/N$23</f>
        <v>0.12121212121212122</v>
      </c>
    </row>
    <row r="18" spans="1:15">
      <c r="A18" s="52" t="s">
        <v>255</v>
      </c>
      <c r="B18" s="29" t="s">
        <v>117</v>
      </c>
      <c r="C18" s="29" t="s">
        <v>256</v>
      </c>
      <c r="D18" s="29" t="s">
        <v>227</v>
      </c>
      <c r="E18" s="30">
        <v>0.41666666666666702</v>
      </c>
      <c r="F18" s="29">
        <v>1</v>
      </c>
      <c r="G18" s="25">
        <v>0.1</v>
      </c>
      <c r="H18" s="24">
        <v>12.5</v>
      </c>
      <c r="I18" s="26">
        <f t="shared" si="1"/>
        <v>0.83333333333333337</v>
      </c>
      <c r="J18" s="27">
        <f t="shared" si="2"/>
        <v>0.85</v>
      </c>
      <c r="K18" s="53">
        <f t="shared" si="0"/>
        <v>8</v>
      </c>
      <c r="M18" s="75">
        <v>9</v>
      </c>
      <c r="N18" s="76">
        <f t="shared" si="3"/>
        <v>4</v>
      </c>
      <c r="O18" s="77">
        <f t="shared" si="4"/>
        <v>6.0606060606060608E-2</v>
      </c>
    </row>
    <row r="19" spans="1:15">
      <c r="A19" s="50" t="s">
        <v>14</v>
      </c>
      <c r="B19" s="31" t="s">
        <v>89</v>
      </c>
      <c r="C19" s="31" t="s">
        <v>15</v>
      </c>
      <c r="D19" s="31" t="s">
        <v>227</v>
      </c>
      <c r="E19" s="32">
        <v>0.41666666666666702</v>
      </c>
      <c r="F19" s="31">
        <v>1</v>
      </c>
      <c r="G19" s="19">
        <v>0.1</v>
      </c>
      <c r="H19" s="18">
        <v>11</v>
      </c>
      <c r="I19" s="20">
        <f t="shared" si="1"/>
        <v>0.73333333333333328</v>
      </c>
      <c r="J19" s="21">
        <f t="shared" si="2"/>
        <v>0.7599999999999999</v>
      </c>
      <c r="K19" s="51">
        <f t="shared" si="0"/>
        <v>7</v>
      </c>
      <c r="M19" s="78">
        <v>8</v>
      </c>
      <c r="N19" s="79">
        <f t="shared" si="3"/>
        <v>14</v>
      </c>
      <c r="O19" s="80">
        <f t="shared" si="4"/>
        <v>0.21212121212121213</v>
      </c>
    </row>
    <row r="20" spans="1:15">
      <c r="A20" s="52" t="s">
        <v>16</v>
      </c>
      <c r="B20" s="29" t="s">
        <v>17</v>
      </c>
      <c r="C20" s="29" t="s">
        <v>18</v>
      </c>
      <c r="D20" s="29" t="s">
        <v>227</v>
      </c>
      <c r="E20" s="30">
        <v>0.41666666666666702</v>
      </c>
      <c r="F20" s="29">
        <v>1</v>
      </c>
      <c r="G20" s="25">
        <v>0.1</v>
      </c>
      <c r="H20" s="24">
        <v>4.25</v>
      </c>
      <c r="I20" s="26">
        <f t="shared" si="1"/>
        <v>0.28333333333333333</v>
      </c>
      <c r="J20" s="27">
        <f t="shared" si="2"/>
        <v>0.35499999999999998</v>
      </c>
      <c r="K20" s="53">
        <f t="shared" si="0"/>
        <v>5</v>
      </c>
      <c r="M20" s="75">
        <v>7</v>
      </c>
      <c r="N20" s="76">
        <f t="shared" si="3"/>
        <v>15</v>
      </c>
      <c r="O20" s="77">
        <f t="shared" si="4"/>
        <v>0.22727272727272727</v>
      </c>
    </row>
    <row r="21" spans="1:15">
      <c r="A21" s="50" t="s">
        <v>19</v>
      </c>
      <c r="B21" s="31" t="s">
        <v>20</v>
      </c>
      <c r="C21" s="31" t="s">
        <v>21</v>
      </c>
      <c r="D21" s="31" t="s">
        <v>227</v>
      </c>
      <c r="E21" s="32">
        <v>0.41666666666666702</v>
      </c>
      <c r="F21" s="31">
        <v>1</v>
      </c>
      <c r="G21" s="19">
        <v>0.1</v>
      </c>
      <c r="H21" s="18">
        <v>10.25</v>
      </c>
      <c r="I21" s="20">
        <f t="shared" si="1"/>
        <v>0.68333333333333335</v>
      </c>
      <c r="J21" s="21">
        <f t="shared" si="2"/>
        <v>0.71499999999999997</v>
      </c>
      <c r="K21" s="51">
        <f t="shared" si="0"/>
        <v>7</v>
      </c>
      <c r="M21" s="78">
        <v>6</v>
      </c>
      <c r="N21" s="79">
        <f t="shared" si="3"/>
        <v>5</v>
      </c>
      <c r="O21" s="80">
        <f t="shared" si="4"/>
        <v>7.575757575757576E-2</v>
      </c>
    </row>
    <row r="22" spans="1:15">
      <c r="A22" s="52" t="s">
        <v>22</v>
      </c>
      <c r="B22" s="29" t="s">
        <v>23</v>
      </c>
      <c r="C22" s="29" t="s">
        <v>80</v>
      </c>
      <c r="D22" s="29" t="s">
        <v>227</v>
      </c>
      <c r="E22" s="30">
        <v>0.41666666666666702</v>
      </c>
      <c r="F22" s="29">
        <v>1</v>
      </c>
      <c r="G22" s="25">
        <v>0.1</v>
      </c>
      <c r="H22" s="24">
        <v>6.25</v>
      </c>
      <c r="I22" s="26">
        <f t="shared" si="1"/>
        <v>0.41666666666666669</v>
      </c>
      <c r="J22" s="27">
        <f t="shared" si="2"/>
        <v>0.47499999999999998</v>
      </c>
      <c r="K22" s="53">
        <f t="shared" si="0"/>
        <v>5</v>
      </c>
      <c r="M22" s="75">
        <v>5</v>
      </c>
      <c r="N22" s="76">
        <f t="shared" si="3"/>
        <v>20</v>
      </c>
      <c r="O22" s="77">
        <f t="shared" si="4"/>
        <v>0.30303030303030304</v>
      </c>
    </row>
    <row r="23" spans="1:15" ht="14" thickBot="1">
      <c r="A23" s="50" t="s">
        <v>24</v>
      </c>
      <c r="B23" s="31" t="s">
        <v>25</v>
      </c>
      <c r="C23" s="31" t="s">
        <v>26</v>
      </c>
      <c r="D23" s="31" t="s">
        <v>227</v>
      </c>
      <c r="E23" s="32">
        <v>0.41666666666666669</v>
      </c>
      <c r="F23" s="31">
        <v>3</v>
      </c>
      <c r="G23" s="19">
        <v>0.1</v>
      </c>
      <c r="H23" s="18">
        <v>5</v>
      </c>
      <c r="I23" s="20">
        <f t="shared" si="1"/>
        <v>0.33333333333333331</v>
      </c>
      <c r="J23" s="21">
        <f t="shared" si="2"/>
        <v>0.4</v>
      </c>
      <c r="K23" s="51">
        <f t="shared" si="0"/>
        <v>5</v>
      </c>
      <c r="M23" s="83" t="s">
        <v>173</v>
      </c>
      <c r="N23" s="84">
        <f>SUM(N17:N22)</f>
        <v>66</v>
      </c>
      <c r="O23" s="85">
        <f>SUM(O17:O22)</f>
        <v>1</v>
      </c>
    </row>
    <row r="24" spans="1:15" ht="14" thickTop="1">
      <c r="A24" s="52" t="s">
        <v>27</v>
      </c>
      <c r="B24" s="29" t="s">
        <v>28</v>
      </c>
      <c r="C24" s="29" t="s">
        <v>140</v>
      </c>
      <c r="D24" s="29" t="s">
        <v>227</v>
      </c>
      <c r="E24" s="30">
        <v>0.45833333333333331</v>
      </c>
      <c r="F24" s="29">
        <v>1</v>
      </c>
      <c r="G24" s="25">
        <v>0.1</v>
      </c>
      <c r="H24" s="24">
        <v>11.75</v>
      </c>
      <c r="I24" s="26">
        <f t="shared" si="1"/>
        <v>0.78333333333333333</v>
      </c>
      <c r="J24" s="27">
        <f t="shared" si="2"/>
        <v>0.80499999999999994</v>
      </c>
      <c r="K24" s="53">
        <f t="shared" si="0"/>
        <v>8</v>
      </c>
    </row>
    <row r="25" spans="1:15">
      <c r="A25" s="50" t="s">
        <v>141</v>
      </c>
      <c r="B25" s="31" t="s">
        <v>142</v>
      </c>
      <c r="C25" s="31" t="s">
        <v>143</v>
      </c>
      <c r="D25" s="31" t="s">
        <v>227</v>
      </c>
      <c r="E25" s="32">
        <v>0.45833333333333298</v>
      </c>
      <c r="F25" s="31">
        <v>1</v>
      </c>
      <c r="G25" s="19">
        <v>0.1</v>
      </c>
      <c r="H25" s="18">
        <v>11.25</v>
      </c>
      <c r="I25" s="20">
        <f t="shared" si="1"/>
        <v>0.75</v>
      </c>
      <c r="J25" s="21">
        <f t="shared" si="2"/>
        <v>0.77500000000000002</v>
      </c>
      <c r="K25" s="51">
        <f t="shared" si="0"/>
        <v>7</v>
      </c>
    </row>
    <row r="26" spans="1:15">
      <c r="A26" s="52" t="s">
        <v>144</v>
      </c>
      <c r="B26" s="29" t="s">
        <v>145</v>
      </c>
      <c r="C26" s="29" t="s">
        <v>146</v>
      </c>
      <c r="D26" s="29" t="s">
        <v>227</v>
      </c>
      <c r="E26" s="30">
        <v>0.45833333333333298</v>
      </c>
      <c r="F26" s="29">
        <v>1</v>
      </c>
      <c r="G26" s="25">
        <v>0.1</v>
      </c>
      <c r="H26" s="24">
        <v>9</v>
      </c>
      <c r="I26" s="26">
        <f t="shared" si="1"/>
        <v>0.6</v>
      </c>
      <c r="J26" s="27">
        <f t="shared" si="2"/>
        <v>0.64</v>
      </c>
      <c r="K26" s="53">
        <f t="shared" si="0"/>
        <v>6</v>
      </c>
    </row>
    <row r="27" spans="1:15">
      <c r="A27" s="50" t="s">
        <v>147</v>
      </c>
      <c r="B27" s="31" t="s">
        <v>148</v>
      </c>
      <c r="C27" s="31" t="s">
        <v>149</v>
      </c>
      <c r="D27" s="31" t="s">
        <v>227</v>
      </c>
      <c r="E27" s="32">
        <v>0.45833333333333298</v>
      </c>
      <c r="F27" s="31">
        <v>1</v>
      </c>
      <c r="G27" s="19">
        <v>0.1</v>
      </c>
      <c r="H27" s="18">
        <v>10.75</v>
      </c>
      <c r="I27" s="20">
        <f t="shared" si="1"/>
        <v>0.71666666666666667</v>
      </c>
      <c r="J27" s="21">
        <f t="shared" si="2"/>
        <v>0.745</v>
      </c>
      <c r="K27" s="51">
        <f t="shared" si="0"/>
        <v>7</v>
      </c>
    </row>
    <row r="28" spans="1:15" ht="15" customHeight="1">
      <c r="A28" s="52" t="s">
        <v>150</v>
      </c>
      <c r="B28" s="29" t="s">
        <v>102</v>
      </c>
      <c r="C28" s="29" t="s">
        <v>103</v>
      </c>
      <c r="D28" s="29" t="s">
        <v>151</v>
      </c>
      <c r="E28" s="30">
        <v>0.45833333333333298</v>
      </c>
      <c r="F28" s="29">
        <v>1</v>
      </c>
      <c r="G28" s="25">
        <v>0.1</v>
      </c>
      <c r="H28" s="24">
        <v>15</v>
      </c>
      <c r="I28" s="26">
        <f t="shared" si="1"/>
        <v>1</v>
      </c>
      <c r="J28" s="27">
        <f t="shared" si="2"/>
        <v>1</v>
      </c>
      <c r="K28" s="53">
        <f t="shared" si="0"/>
        <v>10</v>
      </c>
    </row>
    <row r="29" spans="1:15">
      <c r="A29" s="50" t="s">
        <v>152</v>
      </c>
      <c r="B29" s="31" t="s">
        <v>104</v>
      </c>
      <c r="C29" s="31" t="s">
        <v>153</v>
      </c>
      <c r="D29" s="31" t="s">
        <v>227</v>
      </c>
      <c r="E29" s="32">
        <v>0.45833333333333298</v>
      </c>
      <c r="F29" s="31">
        <v>1</v>
      </c>
      <c r="G29" s="19">
        <v>0.1</v>
      </c>
      <c r="H29" s="18">
        <v>12</v>
      </c>
      <c r="I29" s="20">
        <f t="shared" si="1"/>
        <v>0.8</v>
      </c>
      <c r="J29" s="21">
        <f t="shared" si="2"/>
        <v>0.82000000000000006</v>
      </c>
      <c r="K29" s="51">
        <f t="shared" si="0"/>
        <v>8</v>
      </c>
    </row>
    <row r="30" spans="1:15">
      <c r="A30" s="52" t="s">
        <v>43</v>
      </c>
      <c r="B30" s="29" t="s">
        <v>90</v>
      </c>
      <c r="C30" s="29" t="s">
        <v>44</v>
      </c>
      <c r="D30" s="29" t="s">
        <v>227</v>
      </c>
      <c r="E30" s="30">
        <v>0.45833333333333298</v>
      </c>
      <c r="F30" s="29">
        <v>1</v>
      </c>
      <c r="G30" s="25">
        <v>0.1</v>
      </c>
      <c r="H30" s="24">
        <v>12</v>
      </c>
      <c r="I30" s="26">
        <f t="shared" si="1"/>
        <v>0.8</v>
      </c>
      <c r="J30" s="27">
        <f t="shared" si="2"/>
        <v>0.82000000000000006</v>
      </c>
      <c r="K30" s="53">
        <f t="shared" si="0"/>
        <v>8</v>
      </c>
    </row>
    <row r="31" spans="1:15">
      <c r="A31" s="50" t="s">
        <v>45</v>
      </c>
      <c r="B31" s="31" t="s">
        <v>46</v>
      </c>
      <c r="C31" s="31" t="s">
        <v>47</v>
      </c>
      <c r="D31" s="31" t="s">
        <v>227</v>
      </c>
      <c r="E31" s="32">
        <v>0.45833333333333298</v>
      </c>
      <c r="F31" s="31">
        <v>1</v>
      </c>
      <c r="G31" s="19">
        <v>0.1</v>
      </c>
      <c r="H31" s="18">
        <v>4.75</v>
      </c>
      <c r="I31" s="20">
        <f t="shared" si="1"/>
        <v>0.31666666666666665</v>
      </c>
      <c r="J31" s="21">
        <f t="shared" si="2"/>
        <v>0.38500000000000001</v>
      </c>
      <c r="K31" s="51">
        <f t="shared" si="0"/>
        <v>5</v>
      </c>
    </row>
    <row r="32" spans="1:15">
      <c r="A32" s="52" t="s">
        <v>50</v>
      </c>
      <c r="B32" s="29" t="s">
        <v>105</v>
      </c>
      <c r="C32" s="29" t="s">
        <v>51</v>
      </c>
      <c r="D32" s="29" t="s">
        <v>227</v>
      </c>
      <c r="E32" s="30">
        <v>0.45833333333333298</v>
      </c>
      <c r="F32" s="29">
        <v>1</v>
      </c>
      <c r="G32" s="25">
        <v>0.1</v>
      </c>
      <c r="H32" s="24">
        <v>11.75</v>
      </c>
      <c r="I32" s="26">
        <f t="shared" si="1"/>
        <v>0.78333333333333333</v>
      </c>
      <c r="J32" s="27">
        <f t="shared" si="2"/>
        <v>0.80499999999999994</v>
      </c>
      <c r="K32" s="53">
        <f t="shared" si="0"/>
        <v>8</v>
      </c>
    </row>
    <row r="33" spans="1:11">
      <c r="A33" s="50" t="s">
        <v>52</v>
      </c>
      <c r="B33" s="31" t="s">
        <v>53</v>
      </c>
      <c r="C33" s="31" t="s">
        <v>54</v>
      </c>
      <c r="D33" s="31" t="s">
        <v>227</v>
      </c>
      <c r="E33" s="32">
        <v>0.45833333333333298</v>
      </c>
      <c r="F33" s="31">
        <v>1</v>
      </c>
      <c r="G33" s="19">
        <v>0.1</v>
      </c>
      <c r="H33" s="18">
        <v>4</v>
      </c>
      <c r="I33" s="20">
        <f t="shared" si="1"/>
        <v>0.26666666666666666</v>
      </c>
      <c r="J33" s="21">
        <f t="shared" si="2"/>
        <v>0.33999999999999997</v>
      </c>
      <c r="K33" s="51">
        <f t="shared" si="0"/>
        <v>5</v>
      </c>
    </row>
    <row r="34" spans="1:11">
      <c r="A34" s="52" t="s">
        <v>55</v>
      </c>
      <c r="B34" s="29" t="s">
        <v>56</v>
      </c>
      <c r="C34" s="29" t="s">
        <v>57</v>
      </c>
      <c r="D34" s="29" t="s">
        <v>227</v>
      </c>
      <c r="E34" s="30">
        <v>0.45833333333333298</v>
      </c>
      <c r="F34" s="29">
        <v>1</v>
      </c>
      <c r="G34" s="25">
        <v>0.1</v>
      </c>
      <c r="H34" s="24">
        <v>5</v>
      </c>
      <c r="I34" s="26">
        <f t="shared" si="1"/>
        <v>0.33333333333333331</v>
      </c>
      <c r="J34" s="27">
        <f t="shared" si="2"/>
        <v>0.4</v>
      </c>
      <c r="K34" s="53">
        <f t="shared" si="0"/>
        <v>5</v>
      </c>
    </row>
    <row r="35" spans="1:11">
      <c r="A35" s="50" t="s">
        <v>58</v>
      </c>
      <c r="B35" s="31" t="s">
        <v>59</v>
      </c>
      <c r="C35" s="31" t="s">
        <v>60</v>
      </c>
      <c r="D35" s="31" t="s">
        <v>227</v>
      </c>
      <c r="E35" s="32">
        <v>0.45833333333333298</v>
      </c>
      <c r="F35" s="31">
        <v>1</v>
      </c>
      <c r="G35" s="19">
        <v>0.1</v>
      </c>
      <c r="H35" s="18">
        <v>12.25</v>
      </c>
      <c r="I35" s="20">
        <f t="shared" si="1"/>
        <v>0.81666666666666665</v>
      </c>
      <c r="J35" s="21">
        <f t="shared" si="2"/>
        <v>0.83499999999999996</v>
      </c>
      <c r="K35" s="51">
        <f t="shared" si="0"/>
        <v>8</v>
      </c>
    </row>
    <row r="36" spans="1:11">
      <c r="A36" s="52" t="s">
        <v>61</v>
      </c>
      <c r="B36" s="29" t="s">
        <v>62</v>
      </c>
      <c r="C36" s="29" t="s">
        <v>63</v>
      </c>
      <c r="D36" s="29" t="s">
        <v>227</v>
      </c>
      <c r="E36" s="30">
        <v>0.45833333333333298</v>
      </c>
      <c r="F36" s="29">
        <v>1</v>
      </c>
      <c r="G36" s="25">
        <v>0.1</v>
      </c>
      <c r="H36" s="24">
        <v>6</v>
      </c>
      <c r="I36" s="26">
        <f t="shared" si="1"/>
        <v>0.4</v>
      </c>
      <c r="J36" s="27">
        <f t="shared" si="2"/>
        <v>0.46000000000000008</v>
      </c>
      <c r="K36" s="53">
        <f t="shared" si="0"/>
        <v>5</v>
      </c>
    </row>
    <row r="37" spans="1:11">
      <c r="A37" s="50" t="s">
        <v>64</v>
      </c>
      <c r="B37" s="31" t="s">
        <v>65</v>
      </c>
      <c r="C37" s="31" t="s">
        <v>106</v>
      </c>
      <c r="D37" s="31" t="s">
        <v>227</v>
      </c>
      <c r="E37" s="32">
        <v>0.45833333333333298</v>
      </c>
      <c r="F37" s="31">
        <v>1</v>
      </c>
      <c r="G37" s="19">
        <v>0.1</v>
      </c>
      <c r="H37" s="18">
        <v>9.5</v>
      </c>
      <c r="I37" s="20">
        <f t="shared" si="1"/>
        <v>0.6333333333333333</v>
      </c>
      <c r="J37" s="21">
        <f t="shared" si="2"/>
        <v>0.66999999999999993</v>
      </c>
      <c r="K37" s="51">
        <f t="shared" si="0"/>
        <v>6</v>
      </c>
    </row>
    <row r="38" spans="1:11">
      <c r="A38" s="52" t="s">
        <v>66</v>
      </c>
      <c r="B38" s="29" t="s">
        <v>81</v>
      </c>
      <c r="C38" s="29" t="s">
        <v>82</v>
      </c>
      <c r="D38" s="29" t="s">
        <v>227</v>
      </c>
      <c r="E38" s="30">
        <v>0.45833333333333298</v>
      </c>
      <c r="F38" s="29">
        <v>1</v>
      </c>
      <c r="G38" s="25">
        <v>0.1</v>
      </c>
      <c r="H38" s="24">
        <v>12</v>
      </c>
      <c r="I38" s="26">
        <f t="shared" si="1"/>
        <v>0.8</v>
      </c>
      <c r="J38" s="27">
        <f t="shared" si="2"/>
        <v>0.82000000000000006</v>
      </c>
      <c r="K38" s="53">
        <f t="shared" si="0"/>
        <v>8</v>
      </c>
    </row>
    <row r="39" spans="1:11">
      <c r="A39" s="50" t="s">
        <v>129</v>
      </c>
      <c r="B39" s="31" t="s">
        <v>130</v>
      </c>
      <c r="C39" s="31" t="s">
        <v>107</v>
      </c>
      <c r="D39" s="31" t="s">
        <v>227</v>
      </c>
      <c r="E39" s="32">
        <v>0.45833333333333298</v>
      </c>
      <c r="F39" s="31">
        <v>1</v>
      </c>
      <c r="G39" s="19">
        <v>0.1</v>
      </c>
      <c r="H39" s="18">
        <v>14.25</v>
      </c>
      <c r="I39" s="20">
        <f t="shared" si="1"/>
        <v>0.95</v>
      </c>
      <c r="J39" s="21">
        <f t="shared" si="2"/>
        <v>0.95499999999999996</v>
      </c>
      <c r="K39" s="51">
        <f t="shared" si="0"/>
        <v>10</v>
      </c>
    </row>
    <row r="40" spans="1:11">
      <c r="A40" s="52" t="s">
        <v>131</v>
      </c>
      <c r="B40" s="29" t="s">
        <v>119</v>
      </c>
      <c r="C40" s="29" t="s">
        <v>132</v>
      </c>
      <c r="D40" s="29" t="s">
        <v>227</v>
      </c>
      <c r="E40" s="30">
        <v>0.58333333333333304</v>
      </c>
      <c r="F40" s="29">
        <v>1</v>
      </c>
      <c r="G40" s="25">
        <v>0.1</v>
      </c>
      <c r="H40" s="87" t="s">
        <v>181</v>
      </c>
      <c r="I40" s="87" t="s">
        <v>181</v>
      </c>
      <c r="J40" s="88" t="s">
        <v>181</v>
      </c>
      <c r="K40" s="54">
        <v>5</v>
      </c>
    </row>
    <row r="41" spans="1:11">
      <c r="A41" s="50" t="s">
        <v>133</v>
      </c>
      <c r="B41" s="31" t="s">
        <v>134</v>
      </c>
      <c r="C41" s="31" t="s">
        <v>143</v>
      </c>
      <c r="D41" s="31" t="s">
        <v>227</v>
      </c>
      <c r="E41" s="32">
        <v>0.58333333333333304</v>
      </c>
      <c r="F41" s="31">
        <v>1</v>
      </c>
      <c r="G41" s="19">
        <v>0.1</v>
      </c>
      <c r="H41" s="18">
        <v>10.25</v>
      </c>
      <c r="I41" s="20">
        <f t="shared" si="1"/>
        <v>0.68333333333333335</v>
      </c>
      <c r="J41" s="21">
        <f t="shared" si="2"/>
        <v>0.71499999999999997</v>
      </c>
      <c r="K41" s="51">
        <f t="shared" ref="K41:K71" si="5">IF(J41&gt;M$9,O$8,IF(J41&gt;M$10,O$9,IF(J41&gt;M$11,O$10,IF(J41&gt;M$12,O$11,IF(J41&gt;M$13,O$12,O$13)))))</f>
        <v>7</v>
      </c>
    </row>
    <row r="42" spans="1:11">
      <c r="A42" s="52" t="s">
        <v>137</v>
      </c>
      <c r="B42" s="29" t="s">
        <v>138</v>
      </c>
      <c r="C42" s="29" t="s">
        <v>21</v>
      </c>
      <c r="D42" s="29" t="s">
        <v>227</v>
      </c>
      <c r="E42" s="30">
        <v>0.58333333333333304</v>
      </c>
      <c r="F42" s="29">
        <v>1</v>
      </c>
      <c r="G42" s="25">
        <v>0.1</v>
      </c>
      <c r="H42" s="24">
        <v>10</v>
      </c>
      <c r="I42" s="26">
        <f t="shared" si="1"/>
        <v>0.66666666666666663</v>
      </c>
      <c r="J42" s="27">
        <f t="shared" si="2"/>
        <v>0.7</v>
      </c>
      <c r="K42" s="53">
        <f t="shared" si="5"/>
        <v>7</v>
      </c>
    </row>
    <row r="43" spans="1:11">
      <c r="A43" s="50" t="s">
        <v>2</v>
      </c>
      <c r="B43" s="31" t="s">
        <v>108</v>
      </c>
      <c r="C43" s="31" t="s">
        <v>3</v>
      </c>
      <c r="D43" s="31" t="s">
        <v>227</v>
      </c>
      <c r="E43" s="32">
        <v>0.58333333333333304</v>
      </c>
      <c r="F43" s="31">
        <v>1</v>
      </c>
      <c r="G43" s="19">
        <v>0.1</v>
      </c>
      <c r="H43" s="18">
        <v>10.25</v>
      </c>
      <c r="I43" s="20">
        <f t="shared" si="1"/>
        <v>0.68333333333333335</v>
      </c>
      <c r="J43" s="21">
        <f t="shared" si="2"/>
        <v>0.71499999999999997</v>
      </c>
      <c r="K43" s="51">
        <f t="shared" si="5"/>
        <v>7</v>
      </c>
    </row>
    <row r="44" spans="1:11">
      <c r="A44" s="52" t="s">
        <v>4</v>
      </c>
      <c r="B44" s="29" t="s">
        <v>5</v>
      </c>
      <c r="C44" s="29" t="s">
        <v>120</v>
      </c>
      <c r="D44" s="29" t="s">
        <v>227</v>
      </c>
      <c r="E44" s="30">
        <v>0.58333333333333304</v>
      </c>
      <c r="F44" s="29">
        <v>1</v>
      </c>
      <c r="G44" s="25">
        <v>0.1</v>
      </c>
      <c r="H44" s="24">
        <v>14.75</v>
      </c>
      <c r="I44" s="26">
        <f t="shared" si="1"/>
        <v>0.98333333333333328</v>
      </c>
      <c r="J44" s="27">
        <f t="shared" si="2"/>
        <v>0.98499999999999999</v>
      </c>
      <c r="K44" s="53">
        <f t="shared" si="5"/>
        <v>10</v>
      </c>
    </row>
    <row r="45" spans="1:11">
      <c r="A45" s="50" t="s">
        <v>6</v>
      </c>
      <c r="B45" s="31" t="s">
        <v>7</v>
      </c>
      <c r="C45" s="31" t="s">
        <v>8</v>
      </c>
      <c r="D45" s="31" t="s">
        <v>227</v>
      </c>
      <c r="E45" s="32">
        <v>0.58333333333333304</v>
      </c>
      <c r="F45" s="31">
        <v>1</v>
      </c>
      <c r="G45" s="19">
        <v>0.1</v>
      </c>
      <c r="H45" s="18">
        <v>15</v>
      </c>
      <c r="I45" s="20">
        <f t="shared" si="1"/>
        <v>1</v>
      </c>
      <c r="J45" s="21">
        <f t="shared" si="2"/>
        <v>1</v>
      </c>
      <c r="K45" s="51">
        <f t="shared" si="5"/>
        <v>10</v>
      </c>
    </row>
    <row r="46" spans="1:11">
      <c r="A46" s="52" t="s">
        <v>9</v>
      </c>
      <c r="B46" s="29" t="s">
        <v>84</v>
      </c>
      <c r="C46" s="29" t="s">
        <v>10</v>
      </c>
      <c r="D46" s="29" t="s">
        <v>227</v>
      </c>
      <c r="E46" s="30">
        <v>0.58333333333333304</v>
      </c>
      <c r="F46" s="29">
        <v>1</v>
      </c>
      <c r="G46" s="25">
        <v>0.1</v>
      </c>
      <c r="H46" s="24">
        <v>7</v>
      </c>
      <c r="I46" s="26">
        <f t="shared" si="1"/>
        <v>0.46666666666666667</v>
      </c>
      <c r="J46" s="27">
        <f t="shared" si="2"/>
        <v>0.52</v>
      </c>
      <c r="K46" s="53">
        <f t="shared" si="5"/>
        <v>5</v>
      </c>
    </row>
    <row r="47" spans="1:11">
      <c r="A47" s="50" t="s">
        <v>11</v>
      </c>
      <c r="B47" s="31" t="s">
        <v>93</v>
      </c>
      <c r="C47" s="31" t="s">
        <v>12</v>
      </c>
      <c r="D47" s="31" t="s">
        <v>227</v>
      </c>
      <c r="E47" s="32">
        <v>0.58333333333333304</v>
      </c>
      <c r="F47" s="31">
        <v>1</v>
      </c>
      <c r="G47" s="19">
        <v>0.1</v>
      </c>
      <c r="H47" s="18">
        <v>6.5</v>
      </c>
      <c r="I47" s="20">
        <f t="shared" si="1"/>
        <v>0.43333333333333335</v>
      </c>
      <c r="J47" s="21">
        <f t="shared" si="2"/>
        <v>0.49</v>
      </c>
      <c r="K47" s="51">
        <f t="shared" si="5"/>
        <v>5</v>
      </c>
    </row>
    <row r="48" spans="1:11">
      <c r="A48" s="52" t="s">
        <v>13</v>
      </c>
      <c r="B48" s="29" t="s">
        <v>154</v>
      </c>
      <c r="C48" s="29" t="s">
        <v>155</v>
      </c>
      <c r="D48" s="29" t="s">
        <v>227</v>
      </c>
      <c r="E48" s="30">
        <v>0.58333333333333304</v>
      </c>
      <c r="F48" s="29">
        <v>1</v>
      </c>
      <c r="G48" s="25">
        <v>0.1</v>
      </c>
      <c r="H48" s="24">
        <v>12.25</v>
      </c>
      <c r="I48" s="26">
        <f t="shared" si="1"/>
        <v>0.81666666666666665</v>
      </c>
      <c r="J48" s="27">
        <f t="shared" si="2"/>
        <v>0.83499999999999996</v>
      </c>
      <c r="K48" s="53">
        <f t="shared" si="5"/>
        <v>8</v>
      </c>
    </row>
    <row r="49" spans="1:11">
      <c r="A49" s="50" t="s">
        <v>156</v>
      </c>
      <c r="B49" s="31" t="s">
        <v>157</v>
      </c>
      <c r="C49" s="31" t="s">
        <v>120</v>
      </c>
      <c r="D49" s="31" t="s">
        <v>227</v>
      </c>
      <c r="E49" s="32">
        <v>0.58333333333333304</v>
      </c>
      <c r="F49" s="31">
        <v>1</v>
      </c>
      <c r="G49" s="19">
        <v>0.1</v>
      </c>
      <c r="H49" s="18">
        <v>14</v>
      </c>
      <c r="I49" s="20">
        <f t="shared" si="1"/>
        <v>0.93333333333333335</v>
      </c>
      <c r="J49" s="21">
        <f t="shared" si="2"/>
        <v>0.94000000000000006</v>
      </c>
      <c r="K49" s="51">
        <f t="shared" si="5"/>
        <v>9</v>
      </c>
    </row>
    <row r="50" spans="1:11">
      <c r="A50" s="52" t="s">
        <v>158</v>
      </c>
      <c r="B50" s="29" t="s">
        <v>94</v>
      </c>
      <c r="C50" s="29" t="s">
        <v>63</v>
      </c>
      <c r="D50" s="29" t="s">
        <v>227</v>
      </c>
      <c r="E50" s="30">
        <v>0.58333333333333304</v>
      </c>
      <c r="F50" s="29">
        <v>1</v>
      </c>
      <c r="G50" s="25">
        <v>0.1</v>
      </c>
      <c r="H50" s="24">
        <v>8</v>
      </c>
      <c r="I50" s="26">
        <f t="shared" si="1"/>
        <v>0.53333333333333333</v>
      </c>
      <c r="J50" s="27">
        <f t="shared" si="2"/>
        <v>0.57999999999999996</v>
      </c>
      <c r="K50" s="53">
        <f t="shared" si="5"/>
        <v>5</v>
      </c>
    </row>
    <row r="51" spans="1:11">
      <c r="A51" s="50" t="s">
        <v>159</v>
      </c>
      <c r="B51" s="31" t="s">
        <v>109</v>
      </c>
      <c r="C51" s="31" t="s">
        <v>160</v>
      </c>
      <c r="D51" s="31" t="s">
        <v>227</v>
      </c>
      <c r="E51" s="32">
        <v>0.58333333333333304</v>
      </c>
      <c r="F51" s="31">
        <v>1</v>
      </c>
      <c r="G51" s="19">
        <v>0.1</v>
      </c>
      <c r="H51" s="18">
        <v>15</v>
      </c>
      <c r="I51" s="20">
        <f t="shared" si="1"/>
        <v>1</v>
      </c>
      <c r="J51" s="21">
        <f t="shared" si="2"/>
        <v>1</v>
      </c>
      <c r="K51" s="51">
        <f t="shared" si="5"/>
        <v>10</v>
      </c>
    </row>
    <row r="52" spans="1:11">
      <c r="A52" s="52" t="s">
        <v>161</v>
      </c>
      <c r="B52" s="29" t="s">
        <v>110</v>
      </c>
      <c r="C52" s="29" t="s">
        <v>162</v>
      </c>
      <c r="D52" s="29" t="s">
        <v>227</v>
      </c>
      <c r="E52" s="30">
        <v>0.58333333333333304</v>
      </c>
      <c r="F52" s="29">
        <v>1</v>
      </c>
      <c r="G52" s="25">
        <v>0.1</v>
      </c>
      <c r="H52" s="24">
        <v>8</v>
      </c>
      <c r="I52" s="26">
        <f t="shared" si="1"/>
        <v>0.53333333333333333</v>
      </c>
      <c r="J52" s="27">
        <f t="shared" si="2"/>
        <v>0.57999999999999996</v>
      </c>
      <c r="K52" s="53">
        <f t="shared" si="5"/>
        <v>5</v>
      </c>
    </row>
    <row r="53" spans="1:11">
      <c r="A53" s="50" t="s">
        <v>163</v>
      </c>
      <c r="B53" s="31" t="s">
        <v>164</v>
      </c>
      <c r="C53" s="31" t="s">
        <v>165</v>
      </c>
      <c r="D53" s="31" t="s">
        <v>227</v>
      </c>
      <c r="E53" s="32">
        <v>0.58333333333333304</v>
      </c>
      <c r="F53" s="31">
        <v>1</v>
      </c>
      <c r="G53" s="19">
        <v>0.1</v>
      </c>
      <c r="H53" s="18">
        <v>4</v>
      </c>
      <c r="I53" s="20">
        <f t="shared" si="1"/>
        <v>0.26666666666666666</v>
      </c>
      <c r="J53" s="21">
        <f t="shared" si="2"/>
        <v>0.33999999999999997</v>
      </c>
      <c r="K53" s="51">
        <f t="shared" si="5"/>
        <v>5</v>
      </c>
    </row>
    <row r="54" spans="1:11">
      <c r="A54" s="52" t="s">
        <v>166</v>
      </c>
      <c r="B54" s="29" t="s">
        <v>167</v>
      </c>
      <c r="C54" s="29" t="s">
        <v>29</v>
      </c>
      <c r="D54" s="29" t="s">
        <v>227</v>
      </c>
      <c r="E54" s="30">
        <v>0.58333333333333304</v>
      </c>
      <c r="F54" s="29">
        <v>1</v>
      </c>
      <c r="G54" s="25">
        <v>0.1</v>
      </c>
      <c r="H54" s="24">
        <v>14.5</v>
      </c>
      <c r="I54" s="26">
        <f t="shared" si="1"/>
        <v>0.96666666666666667</v>
      </c>
      <c r="J54" s="27">
        <f t="shared" si="2"/>
        <v>0.97</v>
      </c>
      <c r="K54" s="53">
        <f t="shared" si="5"/>
        <v>10</v>
      </c>
    </row>
    <row r="55" spans="1:11">
      <c r="A55" s="50" t="s">
        <v>30</v>
      </c>
      <c r="B55" s="31" t="s">
        <v>95</v>
      </c>
      <c r="C55" s="31" t="s">
        <v>111</v>
      </c>
      <c r="D55" s="31" t="s">
        <v>227</v>
      </c>
      <c r="E55" s="32">
        <v>0.58333333333333304</v>
      </c>
      <c r="F55" s="31">
        <v>1</v>
      </c>
      <c r="G55" s="19">
        <v>0.1</v>
      </c>
      <c r="H55" s="18">
        <v>6</v>
      </c>
      <c r="I55" s="20">
        <f t="shared" si="1"/>
        <v>0.4</v>
      </c>
      <c r="J55" s="21">
        <f t="shared" si="2"/>
        <v>0.46000000000000008</v>
      </c>
      <c r="K55" s="51">
        <f t="shared" si="5"/>
        <v>5</v>
      </c>
    </row>
    <row r="56" spans="1:11">
      <c r="A56" s="52" t="s">
        <v>31</v>
      </c>
      <c r="B56" s="29" t="s">
        <v>96</v>
      </c>
      <c r="C56" s="29" t="s">
        <v>32</v>
      </c>
      <c r="D56" s="29" t="s">
        <v>227</v>
      </c>
      <c r="E56" s="30">
        <v>0.625</v>
      </c>
      <c r="F56" s="29">
        <v>1</v>
      </c>
      <c r="G56" s="25">
        <v>0.1</v>
      </c>
      <c r="H56" s="24">
        <v>13</v>
      </c>
      <c r="I56" s="26">
        <f t="shared" si="1"/>
        <v>0.8666666666666667</v>
      </c>
      <c r="J56" s="27">
        <f t="shared" si="2"/>
        <v>0.88</v>
      </c>
      <c r="K56" s="53">
        <f t="shared" si="5"/>
        <v>8</v>
      </c>
    </row>
    <row r="57" spans="1:11">
      <c r="A57" s="50" t="s">
        <v>33</v>
      </c>
      <c r="B57" s="31" t="s">
        <v>34</v>
      </c>
      <c r="C57" s="31" t="s">
        <v>35</v>
      </c>
      <c r="D57" s="31" t="s">
        <v>227</v>
      </c>
      <c r="E57" s="32">
        <v>0.625</v>
      </c>
      <c r="F57" s="31">
        <v>1</v>
      </c>
      <c r="G57" s="19">
        <v>0.1</v>
      </c>
      <c r="H57" s="18">
        <v>14.75</v>
      </c>
      <c r="I57" s="20">
        <f t="shared" si="1"/>
        <v>0.98333333333333328</v>
      </c>
      <c r="J57" s="21">
        <f t="shared" si="2"/>
        <v>0.98499999999999999</v>
      </c>
      <c r="K57" s="51">
        <f t="shared" si="5"/>
        <v>10</v>
      </c>
    </row>
    <row r="58" spans="1:11" ht="14" customHeight="1">
      <c r="A58" s="52" t="s">
        <v>36</v>
      </c>
      <c r="B58" s="29" t="s">
        <v>122</v>
      </c>
      <c r="C58" s="29" t="s">
        <v>143</v>
      </c>
      <c r="D58" s="29" t="s">
        <v>227</v>
      </c>
      <c r="E58" s="30">
        <v>0.625</v>
      </c>
      <c r="F58" s="29">
        <v>1</v>
      </c>
      <c r="G58" s="25">
        <v>0.1</v>
      </c>
      <c r="H58" s="24">
        <v>14</v>
      </c>
      <c r="I58" s="26">
        <f t="shared" si="1"/>
        <v>0.93333333333333335</v>
      </c>
      <c r="J58" s="27">
        <f t="shared" si="2"/>
        <v>0.94000000000000006</v>
      </c>
      <c r="K58" s="53">
        <f t="shared" si="5"/>
        <v>9</v>
      </c>
    </row>
    <row r="59" spans="1:11">
      <c r="A59" s="50" t="s">
        <v>38</v>
      </c>
      <c r="B59" s="31" t="s">
        <v>39</v>
      </c>
      <c r="C59" s="31" t="s">
        <v>113</v>
      </c>
      <c r="D59" s="31" t="s">
        <v>227</v>
      </c>
      <c r="E59" s="32">
        <v>0.625</v>
      </c>
      <c r="F59" s="31">
        <v>1</v>
      </c>
      <c r="G59" s="19">
        <v>0.1</v>
      </c>
      <c r="H59" s="18">
        <v>10</v>
      </c>
      <c r="I59" s="20">
        <f t="shared" si="1"/>
        <v>0.66666666666666663</v>
      </c>
      <c r="J59" s="21">
        <f t="shared" si="2"/>
        <v>0.7</v>
      </c>
      <c r="K59" s="51">
        <f t="shared" si="5"/>
        <v>7</v>
      </c>
    </row>
    <row r="60" spans="1:11">
      <c r="A60" s="52" t="s">
        <v>40</v>
      </c>
      <c r="B60" s="29" t="s">
        <v>114</v>
      </c>
      <c r="C60" s="29" t="s">
        <v>41</v>
      </c>
      <c r="D60" s="29" t="s">
        <v>227</v>
      </c>
      <c r="E60" s="30">
        <v>0.625</v>
      </c>
      <c r="F60" s="29">
        <v>1</v>
      </c>
      <c r="G60" s="25">
        <v>0.1</v>
      </c>
      <c r="H60" s="24">
        <v>12.5</v>
      </c>
      <c r="I60" s="26">
        <f t="shared" si="1"/>
        <v>0.83333333333333337</v>
      </c>
      <c r="J60" s="27">
        <f t="shared" si="2"/>
        <v>0.85</v>
      </c>
      <c r="K60" s="53">
        <f t="shared" si="5"/>
        <v>8</v>
      </c>
    </row>
    <row r="61" spans="1:11" ht="13" customHeight="1">
      <c r="A61" s="50" t="s">
        <v>42</v>
      </c>
      <c r="B61" s="31" t="s">
        <v>195</v>
      </c>
      <c r="C61" s="31" t="s">
        <v>196</v>
      </c>
      <c r="D61" s="31" t="s">
        <v>151</v>
      </c>
      <c r="E61" s="32">
        <v>0.625</v>
      </c>
      <c r="F61" s="31">
        <v>1</v>
      </c>
      <c r="G61" s="19">
        <v>0.1</v>
      </c>
      <c r="H61" s="18">
        <v>13.5</v>
      </c>
      <c r="I61" s="20">
        <f t="shared" si="1"/>
        <v>0.9</v>
      </c>
      <c r="J61" s="21">
        <f t="shared" si="2"/>
        <v>0.91</v>
      </c>
      <c r="K61" s="51">
        <f t="shared" si="5"/>
        <v>9</v>
      </c>
    </row>
    <row r="62" spans="1:11">
      <c r="A62" s="52" t="s">
        <v>197</v>
      </c>
      <c r="B62" s="29" t="s">
        <v>198</v>
      </c>
      <c r="C62" s="29" t="s">
        <v>199</v>
      </c>
      <c r="D62" s="29" t="s">
        <v>227</v>
      </c>
      <c r="E62" s="30">
        <v>0.625</v>
      </c>
      <c r="F62" s="29">
        <v>1</v>
      </c>
      <c r="G62" s="25">
        <v>0.1</v>
      </c>
      <c r="H62" s="24">
        <v>11.5</v>
      </c>
      <c r="I62" s="26">
        <f t="shared" si="1"/>
        <v>0.76666666666666672</v>
      </c>
      <c r="J62" s="27">
        <f t="shared" si="2"/>
        <v>0.79</v>
      </c>
      <c r="K62" s="53">
        <f t="shared" si="5"/>
        <v>7</v>
      </c>
    </row>
    <row r="63" spans="1:11">
      <c r="A63" s="50" t="s">
        <v>202</v>
      </c>
      <c r="B63" s="31" t="s">
        <v>203</v>
      </c>
      <c r="C63" s="31" t="s">
        <v>63</v>
      </c>
      <c r="D63" s="31" t="s">
        <v>227</v>
      </c>
      <c r="E63" s="32">
        <v>0.625</v>
      </c>
      <c r="F63" s="31">
        <v>1</v>
      </c>
      <c r="G63" s="19">
        <v>0.1</v>
      </c>
      <c r="H63" s="18">
        <v>11</v>
      </c>
      <c r="I63" s="20">
        <f t="shared" ref="I63:I71" si="6">H63/15</f>
        <v>0.73333333333333328</v>
      </c>
      <c r="J63" s="21">
        <f t="shared" si="2"/>
        <v>0.7599999999999999</v>
      </c>
      <c r="K63" s="51">
        <f t="shared" si="5"/>
        <v>7</v>
      </c>
    </row>
    <row r="64" spans="1:11">
      <c r="A64" s="52" t="s">
        <v>204</v>
      </c>
      <c r="B64" s="29" t="s">
        <v>97</v>
      </c>
      <c r="C64" s="29" t="s">
        <v>226</v>
      </c>
      <c r="D64" s="29" t="s">
        <v>227</v>
      </c>
      <c r="E64" s="30">
        <v>0.625</v>
      </c>
      <c r="F64" s="29">
        <v>1</v>
      </c>
      <c r="G64" s="25">
        <v>0.1</v>
      </c>
      <c r="H64" s="24">
        <v>8.5</v>
      </c>
      <c r="I64" s="26">
        <f t="shared" si="6"/>
        <v>0.56666666666666665</v>
      </c>
      <c r="J64" s="27">
        <f t="shared" si="2"/>
        <v>0.61</v>
      </c>
      <c r="K64" s="53">
        <f t="shared" si="5"/>
        <v>6</v>
      </c>
    </row>
    <row r="65" spans="1:11">
      <c r="A65" s="50" t="s">
        <v>207</v>
      </c>
      <c r="B65" s="31" t="s">
        <v>98</v>
      </c>
      <c r="C65" s="31" t="s">
        <v>208</v>
      </c>
      <c r="D65" s="31" t="s">
        <v>227</v>
      </c>
      <c r="E65" s="32">
        <v>0.625</v>
      </c>
      <c r="F65" s="31">
        <v>1</v>
      </c>
      <c r="G65" s="19">
        <v>0.1</v>
      </c>
      <c r="H65" s="18">
        <v>7.5</v>
      </c>
      <c r="I65" s="20">
        <f t="shared" si="6"/>
        <v>0.5</v>
      </c>
      <c r="J65" s="21">
        <f t="shared" si="2"/>
        <v>0.55000000000000004</v>
      </c>
      <c r="K65" s="51">
        <f t="shared" si="5"/>
        <v>5</v>
      </c>
    </row>
    <row r="66" spans="1:11">
      <c r="A66" s="52" t="s">
        <v>209</v>
      </c>
      <c r="B66" s="29" t="s">
        <v>210</v>
      </c>
      <c r="C66" s="29" t="s">
        <v>211</v>
      </c>
      <c r="D66" s="29" t="s">
        <v>227</v>
      </c>
      <c r="E66" s="30">
        <v>0.625</v>
      </c>
      <c r="F66" s="29">
        <v>1</v>
      </c>
      <c r="G66" s="25">
        <v>0.1</v>
      </c>
      <c r="H66" s="24">
        <v>7.75</v>
      </c>
      <c r="I66" s="26">
        <f t="shared" si="6"/>
        <v>0.51666666666666672</v>
      </c>
      <c r="J66" s="27">
        <f t="shared" si="2"/>
        <v>0.56500000000000006</v>
      </c>
      <c r="K66" s="53">
        <f t="shared" si="5"/>
        <v>5</v>
      </c>
    </row>
    <row r="67" spans="1:11">
      <c r="A67" s="50" t="s">
        <v>212</v>
      </c>
      <c r="B67" s="31" t="s">
        <v>213</v>
      </c>
      <c r="C67" s="31" t="s">
        <v>115</v>
      </c>
      <c r="D67" s="31" t="s">
        <v>227</v>
      </c>
      <c r="E67" s="32">
        <v>0.625</v>
      </c>
      <c r="F67" s="31">
        <v>1</v>
      </c>
      <c r="G67" s="19">
        <v>0.1</v>
      </c>
      <c r="H67" s="18">
        <v>12.5</v>
      </c>
      <c r="I67" s="20">
        <f t="shared" si="6"/>
        <v>0.83333333333333337</v>
      </c>
      <c r="J67" s="21">
        <f t="shared" si="2"/>
        <v>0.85</v>
      </c>
      <c r="K67" s="51">
        <f t="shared" si="5"/>
        <v>8</v>
      </c>
    </row>
    <row r="68" spans="1:11">
      <c r="A68" s="52" t="s">
        <v>214</v>
      </c>
      <c r="B68" s="29" t="s">
        <v>215</v>
      </c>
      <c r="C68" s="29" t="s">
        <v>216</v>
      </c>
      <c r="D68" s="29" t="s">
        <v>227</v>
      </c>
      <c r="E68" s="30">
        <v>0.625</v>
      </c>
      <c r="F68" s="29">
        <v>1</v>
      </c>
      <c r="G68" s="25">
        <v>0.1</v>
      </c>
      <c r="H68" s="24">
        <v>9.25</v>
      </c>
      <c r="I68" s="26">
        <f t="shared" si="6"/>
        <v>0.6166666666666667</v>
      </c>
      <c r="J68" s="27">
        <f t="shared" si="2"/>
        <v>0.65500000000000003</v>
      </c>
      <c r="K68" s="53">
        <f t="shared" si="5"/>
        <v>6</v>
      </c>
    </row>
    <row r="69" spans="1:11">
      <c r="A69" s="50" t="s">
        <v>217</v>
      </c>
      <c r="B69" s="31" t="s">
        <v>218</v>
      </c>
      <c r="C69" s="31" t="s">
        <v>120</v>
      </c>
      <c r="D69" s="31" t="s">
        <v>227</v>
      </c>
      <c r="E69" s="32">
        <v>0.625</v>
      </c>
      <c r="F69" s="31">
        <v>1</v>
      </c>
      <c r="G69" s="19">
        <v>0.1</v>
      </c>
      <c r="H69" s="18">
        <v>8.5</v>
      </c>
      <c r="I69" s="20">
        <f t="shared" si="6"/>
        <v>0.56666666666666665</v>
      </c>
      <c r="J69" s="21">
        <f t="shared" si="2"/>
        <v>0.61</v>
      </c>
      <c r="K69" s="51">
        <f t="shared" si="5"/>
        <v>6</v>
      </c>
    </row>
    <row r="70" spans="1:11">
      <c r="A70" s="52" t="s">
        <v>219</v>
      </c>
      <c r="B70" s="29" t="s">
        <v>124</v>
      </c>
      <c r="C70" s="29" t="s">
        <v>220</v>
      </c>
      <c r="D70" s="29" t="s">
        <v>227</v>
      </c>
      <c r="E70" s="30">
        <v>0.625</v>
      </c>
      <c r="F70" s="29">
        <v>1</v>
      </c>
      <c r="G70" s="25">
        <v>0.1</v>
      </c>
      <c r="H70" s="24">
        <v>2</v>
      </c>
      <c r="I70" s="26">
        <f t="shared" si="6"/>
        <v>0.13333333333333333</v>
      </c>
      <c r="J70" s="27">
        <f t="shared" si="2"/>
        <v>0.22</v>
      </c>
      <c r="K70" s="53">
        <f t="shared" si="5"/>
        <v>5</v>
      </c>
    </row>
    <row r="71" spans="1:11">
      <c r="A71" s="62" t="s">
        <v>221</v>
      </c>
      <c r="B71" s="35" t="s">
        <v>123</v>
      </c>
      <c r="C71" s="35" t="s">
        <v>239</v>
      </c>
      <c r="D71" s="35" t="s">
        <v>227</v>
      </c>
      <c r="E71" s="36">
        <v>0.625</v>
      </c>
      <c r="F71" s="35">
        <v>1</v>
      </c>
      <c r="G71" s="37">
        <v>0.1</v>
      </c>
      <c r="H71" s="38">
        <v>15</v>
      </c>
      <c r="I71" s="39">
        <f t="shared" si="6"/>
        <v>1</v>
      </c>
      <c r="J71" s="40">
        <f t="shared" ref="J71" si="7">G71+I71*0.9</f>
        <v>1</v>
      </c>
      <c r="K71" s="63">
        <f t="shared" si="5"/>
        <v>10</v>
      </c>
    </row>
    <row r="72" spans="1:11" ht="14" thickBot="1">
      <c r="A72" s="55"/>
      <c r="B72" s="56"/>
      <c r="C72" s="56"/>
      <c r="D72" s="56"/>
      <c r="E72" s="57"/>
      <c r="F72" s="56"/>
      <c r="G72" s="58"/>
      <c r="H72" s="59"/>
      <c r="I72" s="60"/>
      <c r="J72" s="86" t="s">
        <v>179</v>
      </c>
      <c r="K72" s="61">
        <f>COUNT(K6:K71)</f>
        <v>66</v>
      </c>
    </row>
    <row r="74" spans="1:11" ht="16" customHeight="1"/>
    <row r="77" spans="1:11" ht="13" customHeight="1"/>
  </sheetData>
  <sheetCalcPr fullCalcOnLoad="1"/>
  <mergeCells count="2">
    <mergeCell ref="K4:K5"/>
    <mergeCell ref="A4:A5"/>
  </mergeCells>
  <phoneticPr fontId="4" type="noConversion"/>
  <conditionalFormatting sqref="I6:I72 J72">
    <cfRule type="cellIs" dxfId="5" priority="0" stopIfTrue="1" operator="lessThan">
      <formula>0.6</formula>
    </cfRule>
  </conditionalFormatting>
  <conditionalFormatting sqref="K71:K72">
    <cfRule type="cellIs" dxfId="4" priority="0" stopIfTrue="1" operator="lessThan">
      <formula>6</formula>
    </cfRule>
  </conditionalFormatting>
  <conditionalFormatting sqref="J6:J71">
    <cfRule type="cellIs" dxfId="3" priority="0" stopIfTrue="1" operator="lessThan">
      <formula>0.6</formula>
    </cfRule>
  </conditionalFormatting>
  <conditionalFormatting sqref="K6:K70">
    <cfRule type="cellIs" dxfId="2" priority="0" stopIfTrue="1" operator="lessThan">
      <formula>6</formula>
    </cfRule>
  </conditionalFormatting>
  <pageMargins left="0.75" right="0.75" top="1" bottom="1" header="0.5" footer="0.5"/>
  <rowBreaks count="1" manualBreakCount="1">
    <brk id="72" max="16383" man="1" pt="1"/>
  </rowBreaks>
  <colBreaks count="1" manualBreakCount="1">
    <brk id="15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12"/>
  <sheetViews>
    <sheetView tabSelected="1" view="pageLayout" workbookViewId="0">
      <selection activeCell="D8" sqref="D8"/>
    </sheetView>
  </sheetViews>
  <sheetFormatPr baseColWidth="10" defaultRowHeight="13"/>
  <sheetData>
    <row r="1" spans="1:9">
      <c r="A1" s="2" t="s">
        <v>245</v>
      </c>
      <c r="B1" s="2" t="s">
        <v>246</v>
      </c>
      <c r="C1" s="2" t="s">
        <v>247</v>
      </c>
      <c r="D1" s="3" t="s">
        <v>73</v>
      </c>
      <c r="E1" s="3" t="s">
        <v>68</v>
      </c>
      <c r="F1" s="5" t="s">
        <v>68</v>
      </c>
      <c r="G1" s="5" t="s">
        <v>69</v>
      </c>
      <c r="H1" s="5" t="s">
        <v>69</v>
      </c>
    </row>
    <row r="2" spans="1:9">
      <c r="A2" s="7" t="s">
        <v>48</v>
      </c>
      <c r="B2" s="7" t="s">
        <v>49</v>
      </c>
      <c r="C2" s="7" t="s">
        <v>226</v>
      </c>
      <c r="D2" s="3" t="s">
        <v>73</v>
      </c>
      <c r="E2" s="6" t="s">
        <v>68</v>
      </c>
      <c r="F2" s="5" t="s">
        <v>69</v>
      </c>
      <c r="G2" s="5" t="s">
        <v>69</v>
      </c>
      <c r="H2" s="5" t="s">
        <v>69</v>
      </c>
    </row>
    <row r="3" spans="1:9" ht="26">
      <c r="A3" s="7" t="s">
        <v>125</v>
      </c>
      <c r="B3" s="7" t="s">
        <v>126</v>
      </c>
      <c r="C3" s="7" t="s">
        <v>254</v>
      </c>
      <c r="D3" s="3" t="s">
        <v>74</v>
      </c>
      <c r="E3" s="3" t="s">
        <v>68</v>
      </c>
      <c r="F3" s="5" t="s">
        <v>70</v>
      </c>
      <c r="G3" s="5" t="s">
        <v>69</v>
      </c>
      <c r="H3" s="5" t="s">
        <v>69</v>
      </c>
    </row>
    <row r="4" spans="1:9" ht="26">
      <c r="A4" s="7" t="s">
        <v>127</v>
      </c>
      <c r="B4" s="7" t="s">
        <v>128</v>
      </c>
      <c r="C4" s="7" t="s">
        <v>83</v>
      </c>
      <c r="D4" s="3" t="s">
        <v>75</v>
      </c>
      <c r="E4" s="3" t="s">
        <v>68</v>
      </c>
      <c r="F4" s="5" t="s">
        <v>70</v>
      </c>
      <c r="G4" s="5" t="s">
        <v>69</v>
      </c>
      <c r="H4" s="5" t="s">
        <v>69</v>
      </c>
    </row>
    <row r="5" spans="1:9" ht="39">
      <c r="A5" s="8" t="s">
        <v>135</v>
      </c>
      <c r="B5" s="8" t="s">
        <v>136</v>
      </c>
      <c r="C5" s="8" t="s">
        <v>120</v>
      </c>
      <c r="D5" s="3" t="s">
        <v>76</v>
      </c>
      <c r="E5" s="3" t="s">
        <v>68</v>
      </c>
      <c r="F5" s="5" t="s">
        <v>71</v>
      </c>
      <c r="G5" s="5" t="s">
        <v>69</v>
      </c>
      <c r="H5" s="11" t="s">
        <v>67</v>
      </c>
    </row>
    <row r="6" spans="1:9" ht="52">
      <c r="A6" s="8" t="s">
        <v>139</v>
      </c>
      <c r="B6" s="8" t="s">
        <v>91</v>
      </c>
      <c r="C6" s="8" t="s">
        <v>239</v>
      </c>
      <c r="D6" s="3" t="s">
        <v>77</v>
      </c>
      <c r="E6" s="3" t="s">
        <v>68</v>
      </c>
      <c r="F6" s="5" t="s">
        <v>71</v>
      </c>
      <c r="G6" s="5" t="s">
        <v>69</v>
      </c>
      <c r="H6" s="11" t="s">
        <v>67</v>
      </c>
    </row>
    <row r="7" spans="1:9" ht="65">
      <c r="A7" s="8" t="s">
        <v>0</v>
      </c>
      <c r="B7" s="8" t="s">
        <v>92</v>
      </c>
      <c r="C7" s="8" t="s">
        <v>1</v>
      </c>
      <c r="D7" s="3" t="s">
        <v>177</v>
      </c>
      <c r="E7" s="3" t="s">
        <v>68</v>
      </c>
      <c r="F7" s="5" t="s">
        <v>70</v>
      </c>
      <c r="G7" s="5" t="s">
        <v>69</v>
      </c>
      <c r="H7" s="11" t="s">
        <v>67</v>
      </c>
    </row>
    <row r="8" spans="1:9" ht="65">
      <c r="A8" s="9" t="s">
        <v>37</v>
      </c>
      <c r="B8" s="9" t="s">
        <v>112</v>
      </c>
      <c r="C8" s="9" t="s">
        <v>252</v>
      </c>
      <c r="D8" s="3" t="s">
        <v>78</v>
      </c>
      <c r="E8" s="3" t="s">
        <v>68</v>
      </c>
      <c r="F8" s="5" t="s">
        <v>70</v>
      </c>
      <c r="G8" s="5" t="s">
        <v>69</v>
      </c>
      <c r="H8" s="11" t="s">
        <v>67</v>
      </c>
    </row>
    <row r="9" spans="1:9">
      <c r="A9" s="9" t="s">
        <v>200</v>
      </c>
      <c r="B9" s="9" t="s">
        <v>201</v>
      </c>
      <c r="C9" s="9" t="s">
        <v>63</v>
      </c>
      <c r="D9" s="3" t="s">
        <v>73</v>
      </c>
      <c r="E9" s="3" t="s">
        <v>68</v>
      </c>
      <c r="F9" s="5" t="s">
        <v>70</v>
      </c>
      <c r="G9" s="5" t="s">
        <v>69</v>
      </c>
      <c r="H9" s="11" t="s">
        <v>67</v>
      </c>
    </row>
    <row r="10" spans="1:9" ht="39">
      <c r="A10" s="9" t="s">
        <v>205</v>
      </c>
      <c r="B10" s="9" t="s">
        <v>206</v>
      </c>
      <c r="C10" s="9" t="s">
        <v>21</v>
      </c>
      <c r="D10" s="3" t="s">
        <v>79</v>
      </c>
      <c r="E10" s="3" t="s">
        <v>68</v>
      </c>
      <c r="F10" s="5" t="s">
        <v>69</v>
      </c>
      <c r="G10" s="5" t="s">
        <v>69</v>
      </c>
      <c r="H10" s="11" t="s">
        <v>67</v>
      </c>
    </row>
    <row r="12" spans="1:9" ht="26">
      <c r="A12" s="8" t="s">
        <v>131</v>
      </c>
      <c r="B12" s="8" t="s">
        <v>119</v>
      </c>
      <c r="C12" s="8" t="s">
        <v>132</v>
      </c>
      <c r="D12" s="4">
        <v>0.1</v>
      </c>
      <c r="E12" s="16" t="s">
        <v>182</v>
      </c>
      <c r="F12" s="16" t="s">
        <v>180</v>
      </c>
      <c r="G12" s="16" t="s">
        <v>181</v>
      </c>
      <c r="H12" s="10">
        <v>5</v>
      </c>
      <c r="I12" s="17" t="s">
        <v>183</v>
      </c>
    </row>
  </sheetData>
  <sheetCalcPr fullCalcOnLoad="1"/>
  <phoneticPr fontId="4" type="noConversion"/>
  <conditionalFormatting sqref="F1:G10 F12:G12 I12">
    <cfRule type="cellIs" dxfId="1" priority="0" stopIfTrue="1" operator="lessThan">
      <formula>0.6</formula>
    </cfRule>
  </conditionalFormatting>
  <conditionalFormatting sqref="H1:H10 H12">
    <cfRule type="cellIs" dxfId="0" priority="0" stopIfTrue="1" operator="lessThan">
      <formula>6</formula>
    </cfRule>
  </conditionalFormatting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rok1</vt:lpstr>
      <vt:lpstr>rok1-odj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Darja Fiser User</cp:lastModifiedBy>
  <cp:lastPrinted>2010-02-12T20:08:28Z</cp:lastPrinted>
  <dcterms:created xsi:type="dcterms:W3CDTF">2010-02-08T18:37:40Z</dcterms:created>
  <dcterms:modified xsi:type="dcterms:W3CDTF">2010-06-10T13:13:08Z</dcterms:modified>
</cp:coreProperties>
</file>